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U:\My Documents\"/>
    </mc:Choice>
  </mc:AlternateContent>
  <xr:revisionPtr revIDLastSave="0" documentId="8_{AF865919-1531-46F8-A0AF-247E062C4A98}" xr6:coauthVersionLast="47" xr6:coauthVersionMax="47" xr10:uidLastSave="{00000000-0000-0000-0000-000000000000}"/>
  <bookViews>
    <workbookView xWindow="-120" yWindow="-120" windowWidth="29040" windowHeight="15840" tabRatio="840" activeTab="1" xr2:uid="{00000000-000D-0000-FFFF-FFFF00000000}"/>
  </bookViews>
  <sheets>
    <sheet name="Introduction" sheetId="13" r:id="rId1"/>
    <sheet name="Quote Summary" sheetId="3" r:id="rId2"/>
    <sheet name="Non-physical charges mains" sheetId="4" r:id="rId3"/>
    <sheet name="Non-physical charges services" sheetId="5" r:id="rId4"/>
    <sheet name="Mains and Services" sheetId="2" r:id="rId5"/>
    <sheet name="Diversions" sheetId="6" r:id="rId6"/>
    <sheet name="Traffic Man Costs and Permits" sheetId="8" r:id="rId7"/>
    <sheet name="Land Entry " sheetId="10" r:id="rId8"/>
    <sheet name="Exceptional Items"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2" l="1"/>
  <c r="G28" i="2"/>
  <c r="H9" i="6"/>
  <c r="B7" i="3"/>
  <c r="F11" i="4"/>
  <c r="F10" i="4"/>
  <c r="F9" i="4"/>
  <c r="F8" i="4"/>
  <c r="F6" i="4"/>
  <c r="F5" i="4"/>
  <c r="F13" i="4" s="1"/>
  <c r="B8" i="3"/>
  <c r="F19" i="5"/>
  <c r="F15" i="5"/>
  <c r="F14" i="5"/>
  <c r="F12" i="5"/>
  <c r="F11" i="5"/>
  <c r="F10" i="5"/>
  <c r="F8" i="5"/>
  <c r="F7" i="5"/>
  <c r="F6" i="5"/>
  <c r="E186" i="2" l="1"/>
  <c r="G186" i="2" s="1"/>
  <c r="G187" i="2" s="1"/>
  <c r="G180" i="2"/>
  <c r="G179" i="2"/>
  <c r="G181" i="2" s="1"/>
  <c r="G173" i="2"/>
  <c r="G172" i="2"/>
  <c r="G171" i="2"/>
  <c r="G166"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B20" i="3" l="1"/>
  <c r="G161" i="2"/>
  <c r="G27" i="2"/>
  <c r="G26" i="2"/>
  <c r="G25" i="2"/>
  <c r="G24" i="2"/>
  <c r="G23" i="2"/>
  <c r="G22" i="2"/>
  <c r="G21" i="2"/>
  <c r="G20" i="2"/>
  <c r="G17" i="2"/>
  <c r="G16" i="2"/>
  <c r="G15" i="2"/>
  <c r="G14" i="2"/>
  <c r="G13" i="2"/>
  <c r="G12" i="2"/>
  <c r="G10" i="2"/>
  <c r="G9" i="2"/>
  <c r="F9" i="10" l="1"/>
  <c r="C13" i="11" l="1"/>
  <c r="B28" i="3" s="1"/>
  <c r="F5" i="10"/>
  <c r="F6" i="10"/>
  <c r="F7" i="10"/>
  <c r="F8" i="10"/>
  <c r="F10" i="10"/>
  <c r="F4" i="10"/>
  <c r="F5" i="8"/>
  <c r="F6" i="8"/>
  <c r="F7" i="8"/>
  <c r="F8" i="8"/>
  <c r="F9" i="8"/>
  <c r="F10" i="8"/>
  <c r="F13" i="8"/>
  <c r="F14" i="8"/>
  <c r="F15" i="8"/>
  <c r="F16" i="8"/>
  <c r="F17" i="8"/>
  <c r="F18" i="8"/>
  <c r="F4" i="8"/>
  <c r="H7" i="6"/>
  <c r="H5" i="6"/>
  <c r="F19" i="8" l="1"/>
  <c r="B24" i="3" s="1"/>
  <c r="F11" i="10"/>
  <c r="B26" i="3" s="1"/>
  <c r="G174" i="2"/>
  <c r="B18" i="3" s="1"/>
  <c r="G167" i="2"/>
  <c r="B16" i="3" s="1"/>
  <c r="B22" i="3"/>
  <c r="B14" i="3"/>
  <c r="B10" i="3" l="1"/>
  <c r="B30" i="3" s="1"/>
  <c r="G18" i="2"/>
  <c r="G29" i="2" s="1"/>
  <c r="G11" i="2"/>
  <c r="G8" i="2"/>
  <c r="B12" i="3" l="1"/>
</calcChain>
</file>

<file path=xl/sharedStrings.xml><?xml version="1.0" encoding="utf-8"?>
<sst xmlns="http://schemas.openxmlformats.org/spreadsheetml/2006/main" count="1098" uniqueCount="492">
  <si>
    <t>Bristol Water Developer  Services Quote Calculator</t>
  </si>
  <si>
    <t>Introduction</t>
  </si>
  <si>
    <t xml:space="preserve">This calculator allows for a quotation of calculation of the charges for a new development with the Bristol Water supply area. </t>
  </si>
  <si>
    <t>Our charges are set out in our Charging Arrangements for New Connection Services document, available at</t>
  </si>
  <si>
    <t>All charges shown exclude VAT</t>
  </si>
  <si>
    <t>The total quote can be seen on the "Quote Summary" tab.</t>
  </si>
  <si>
    <t xml:space="preserve">Further details on our charges can be found at </t>
  </si>
  <si>
    <t>https://www.bristolwater.co.uk/charges-regulations</t>
  </si>
  <si>
    <t>Contact Details:</t>
  </si>
  <si>
    <t>Developer enquiries</t>
  </si>
  <si>
    <t>All pre-development enquiries and mains applications from developers will be dealt with by our Developer Interface Team who will arrange for any required mains to be designed and priced, terms to be sent and the mains to be installed.</t>
  </si>
  <si>
    <t>Sharon Ranahan – Developer Interface Specialist</t>
  </si>
  <si>
    <t>Telephone: 0117 934 1224</t>
  </si>
  <si>
    <t>Email: developer.interface@bristolwater.co.uk</t>
  </si>
  <si>
    <t>Self-lay enquiries</t>
  </si>
  <si>
    <t>All enquiries from self-lay organisations and applications will be dealt with by our Development Services team who will produce or check the design of any required mains.  They will send out agreements and deal with the payments for any non-contestable work.  They will also deal with the asset value payments at the end of the job.</t>
  </si>
  <si>
    <t>Tim St John – Senior Project Manager, Development Services</t>
  </si>
  <si>
    <t>Telephone: 0117 9638277</t>
  </si>
  <si>
    <t>Email: development.services@bristolwater.co.uk</t>
  </si>
  <si>
    <t>Developer Services Quote Calculator</t>
  </si>
  <si>
    <t>Quote Summary</t>
  </si>
  <si>
    <t>Item</t>
  </si>
  <si>
    <t>£ (excluding VAT)</t>
  </si>
  <si>
    <t>Notes</t>
  </si>
  <si>
    <t>Administrative/Design Fees</t>
  </si>
  <si>
    <t>Sub Total: Administrative/Design Fees</t>
  </si>
  <si>
    <t>Service Connection Charges (Contestable)</t>
  </si>
  <si>
    <t>Work that can be undertaken by SLP</t>
  </si>
  <si>
    <t>Providing a Public Main as a s41 Requisition (Contestable)</t>
  </si>
  <si>
    <t>Disconnection Charges (Non-contestable)</t>
  </si>
  <si>
    <t xml:space="preserve"> </t>
  </si>
  <si>
    <t>Infrastructure charges</t>
  </si>
  <si>
    <t>Diversions</t>
  </si>
  <si>
    <t>Traffic Management Costs</t>
  </si>
  <si>
    <t>Traffic Management Costs from Schedule</t>
  </si>
  <si>
    <t>Land Entry</t>
  </si>
  <si>
    <t>Land Entry Cost from schedule</t>
  </si>
  <si>
    <t>Exceptional Items</t>
  </si>
  <si>
    <t>Total Quotation</t>
  </si>
  <si>
    <t>Charge £</t>
  </si>
  <si>
    <t>Y</t>
  </si>
  <si>
    <t>Total</t>
  </si>
  <si>
    <t>N</t>
  </si>
  <si>
    <t>Total £</t>
  </si>
  <si>
    <t>Connection Charges</t>
  </si>
  <si>
    <t>Contestable work is work whereby an accredited Self Lay Provider can undertake the work</t>
  </si>
  <si>
    <t>Non Contestable work is work whereby the nature and risks associate with the work means Bristol Water will undertake the work,  this is identified in the Annual Contestable Sumary</t>
  </si>
  <si>
    <t>WIA ref</t>
  </si>
  <si>
    <t>Charge Item</t>
  </si>
  <si>
    <t>Charge Unit</t>
  </si>
  <si>
    <t>Quantity</t>
  </si>
  <si>
    <t>S45</t>
  </si>
  <si>
    <t>&lt;63mm Connection.Tapping only</t>
  </si>
  <si>
    <t>per connection</t>
  </si>
  <si>
    <t>The customer provides and fits a boundary box or wall mounted box and excavates and lays the service pipe and trace wire to a point 150mm above the main. The company exposes and taps the main and fits the meter. The customer then backfills and reinstates the surface as appropiate</t>
  </si>
  <si>
    <t>Additional Service in same trench (Max 6)</t>
  </si>
  <si>
    <t>Number</t>
  </si>
  <si>
    <t>Additional service pipes</t>
  </si>
  <si>
    <t>Additional Charge if wall mounted box not readily available</t>
  </si>
  <si>
    <t>Additional cost per metre of standard pipe</t>
  </si>
  <si>
    <t>per m</t>
  </si>
  <si>
    <t>Additional cost per metre of barrier pipe</t>
  </si>
  <si>
    <t>25/32mm pipe</t>
  </si>
  <si>
    <t>BW fits box and taps main in one excavation (surfaced road, footpath, verge)</t>
  </si>
  <si>
    <t>BW fits box and taps main in one excavation (private unsurfaced land)</t>
  </si>
  <si>
    <r>
      <t> Total</t>
    </r>
    <r>
      <rPr>
        <sz val="10"/>
        <color theme="0"/>
        <rFont val="Muli"/>
      </rPr>
      <t> </t>
    </r>
  </si>
  <si>
    <t>Charge</t>
  </si>
  <si>
    <t>S41</t>
  </si>
  <si>
    <t>Supply pipe where customer digs and reinstates the trench</t>
  </si>
  <si>
    <t>per metre</t>
  </si>
  <si>
    <t>63mm pipe</t>
  </si>
  <si>
    <t>Supply pipe where customer digs and reinstates the trench (contaminated land)</t>
  </si>
  <si>
    <t xml:space="preserve">Excavate, supply and lay in verge/ unmade ground/field  and reinstate </t>
  </si>
  <si>
    <t>Excavate, supply and lay in verge/ unmade ground/field and reinstate  (contaminated land)</t>
  </si>
  <si>
    <t>Excavate, supply and lay in unmade ground/development site  and reinstate</t>
  </si>
  <si>
    <t>Excavate, supply and lay in unmade ground/development site  and reinstate (Contaminated ground)</t>
  </si>
  <si>
    <t>Excavate, supply and lay in footpath and reinstate</t>
  </si>
  <si>
    <t>Excavate, supply and lay in footpath and reinstate  (contaminated land)</t>
  </si>
  <si>
    <t>Excavate, supply and lay in road (Type 3/4) and reinstate</t>
  </si>
  <si>
    <t>Excavate, supply and lay in road (Type 3/4) and reinstate  (contaminated land)</t>
  </si>
  <si>
    <t>90mm pipe</t>
  </si>
  <si>
    <t xml:space="preserve">Excavate, supply and lay in unmade ground/development site  and reinstate </t>
  </si>
  <si>
    <t xml:space="preserve">Excavate, supply and lay additional pipe in unmade ground/development site  and reinstate (Contaminated ground) </t>
  </si>
  <si>
    <t>Excavate, supply and lay additional pipe in footpath and reinstate  (contaminated land)</t>
  </si>
  <si>
    <t>125mm pipe</t>
  </si>
  <si>
    <t xml:space="preserve">Excavate, supply and lay additional pipe in verge/ unmade ground/field  and reinstate </t>
  </si>
  <si>
    <t>180mm pipe</t>
  </si>
  <si>
    <t xml:space="preserve">Excavate, supply and lay in unmade ground/development site  and reinstate (Contaminated ground) </t>
  </si>
  <si>
    <t>250mm pipe</t>
  </si>
  <si>
    <t>Excavate, supply and lay additional pipe in road (Type 3/4) and reinstate  (contaminated land)</t>
  </si>
  <si>
    <t>Thrust Blocks</t>
  </si>
  <si>
    <t>63mm/90mm</t>
  </si>
  <si>
    <t xml:space="preserve">125mm </t>
  </si>
  <si>
    <t xml:space="preserve">180mm  </t>
  </si>
  <si>
    <t xml:space="preserve">250mm  </t>
  </si>
  <si>
    <t>Existing Mains Connection - In Line - Customer Excavation</t>
  </si>
  <si>
    <t>Existing Mains Connection - In Line Unmade Ground</t>
  </si>
  <si>
    <t>125mm</t>
  </si>
  <si>
    <t>180mm</t>
  </si>
  <si>
    <t>250mm</t>
  </si>
  <si>
    <t>Existing Mains Connection cut out - Customer Excavation</t>
  </si>
  <si>
    <t>Existing Mains Connection cut out - Verge/Unmade Ground/Field</t>
  </si>
  <si>
    <t>Existing Mains Connection cut out - Footway Rigid</t>
  </si>
  <si>
    <t>Existing Mains Connection cut out - Type 3/4 Road</t>
  </si>
  <si>
    <t>Fittings - Customer Excavation</t>
  </si>
  <si>
    <t>Fitting</t>
  </si>
  <si>
    <t>Fittings - Verge/Unmade Ground/Field</t>
  </si>
  <si>
    <t>Fittings - Footway</t>
  </si>
  <si>
    <t>Fittings - Type 3/4 Road</t>
  </si>
  <si>
    <t xml:space="preserve">Pressure Test  </t>
  </si>
  <si>
    <t>Chlorination</t>
  </si>
  <si>
    <t>Sampling and Analysis</t>
  </si>
  <si>
    <t>where not carried out as part of chlorination per sample</t>
  </si>
  <si>
    <t>Trial Hole&lt;1m3 Verge/UnmadeGround/Field</t>
  </si>
  <si>
    <t>Trial Hole&lt;1m3 Footway</t>
  </si>
  <si>
    <t>Trial Hole&lt;1m3 Type 3/4 Road</t>
  </si>
  <si>
    <t>Trial Hole&gt;1m3 Verge/UnmadeGround/Field*</t>
  </si>
  <si>
    <t>per m3</t>
  </si>
  <si>
    <t>* Price is per cubic metre</t>
  </si>
  <si>
    <t>Trial Hole&gt;1m3 Footway*</t>
  </si>
  <si>
    <t>Trial Hole&gt;1m3 Type 3/4 Road*</t>
  </si>
  <si>
    <t>Excavating in Rock/Concrete</t>
  </si>
  <si>
    <t>Granular Fill E/O</t>
  </si>
  <si>
    <t>In Situ Grade C20 or C30 concrete</t>
  </si>
  <si>
    <t>Foam Concrete Grade C4</t>
  </si>
  <si>
    <t>E/O Coloured Tarmac</t>
  </si>
  <si>
    <t>m2</t>
  </si>
  <si>
    <t>E/O Anti Skid Surfacing</t>
  </si>
  <si>
    <t>Continous road marking lines</t>
  </si>
  <si>
    <t>Intermittent road marking lines</t>
  </si>
  <si>
    <t>Road marking letters and shapes</t>
  </si>
  <si>
    <t>Road Studs</t>
  </si>
  <si>
    <t>Re-Lay kerb</t>
  </si>
  <si>
    <t>Re-Lay edging</t>
  </si>
  <si>
    <t>Marker post and plate</t>
  </si>
  <si>
    <t>Reinstatement of land drains</t>
  </si>
  <si>
    <t>Watercourse Crossing including reinstatement</t>
  </si>
  <si>
    <t>63/90 mm</t>
  </si>
  <si>
    <r>
      <t> </t>
    </r>
    <r>
      <rPr>
        <b/>
        <sz val="10"/>
        <color theme="0"/>
        <rFont val="Muli"/>
      </rPr>
      <t> Total</t>
    </r>
  </si>
  <si>
    <t>Payable when an existing supply is to be removed permanently ie when premises are demolished</t>
  </si>
  <si>
    <t>S62</t>
  </si>
  <si>
    <t>A fee of £748.26 may be incurred for lead or galvanised iron service pipe replacements up to 
1” diameter where the new connection and disconnection require separate excavations. In certain other situation, removal of apparatus may be charged for at cost._x000D_</t>
  </si>
  <si>
    <t xml:space="preserve"> Fixed fee</t>
  </si>
  <si>
    <t>Licence</t>
  </si>
  <si>
    <t>Infrastructure credits to account for relevant use within the last 5 years</t>
  </si>
  <si>
    <t>number of credits (see separate schedule)</t>
  </si>
  <si>
    <t>To be assessed on a case-by-case basis</t>
  </si>
  <si>
    <t>Standard Infrastructure charges due for the development (ie. single or zonal)</t>
  </si>
  <si>
    <t>Charge per dwelling</t>
  </si>
  <si>
    <t>Infrastructure Charges for domestic use in premises other than houses or flats with their own discrete water supplies (using the relevant multiplier or other appropriate means)</t>
  </si>
  <si>
    <t>Relevant multiplier</t>
  </si>
  <si>
    <t>For non-household domestic use the charge is based on loading units and the relevant multiplier of the standard charge. For each application with more than 24 loading units, the loading units are totalled to calculate the relevant multiplier of standard charges</t>
  </si>
  <si>
    <t>Memo Items (not included in the quotation total)</t>
  </si>
  <si>
    <t>Note:  These charges are stated at the quotation stage for clairty</t>
  </si>
  <si>
    <t>N/A</t>
  </si>
  <si>
    <t>Abortive Charges</t>
  </si>
  <si>
    <t>per unit</t>
  </si>
  <si>
    <t>Reinspection Fee</t>
  </si>
  <si>
    <t>per site visit</t>
  </si>
  <si>
    <t>Payment per dwelling</t>
  </si>
  <si>
    <t>Diverting a Public Asset (S185 Diversion) - Major or Minor Diversion</t>
  </si>
  <si>
    <t>Note:  The New Connections Rules confirm that the water company is only entitled to recover costs reasonably incurred as a result of providing the Diversion</t>
  </si>
  <si>
    <t>S185</t>
  </si>
  <si>
    <t>per application</t>
  </si>
  <si>
    <t>Application fee for the diversion of mains not exceeding 300mm.  Excludes VAT</t>
  </si>
  <si>
    <t>For mains bigger than 300mm diameter and determined on a case-by-case basis. Excludes VAT</t>
  </si>
  <si>
    <t>budget estimate per m</t>
  </si>
  <si>
    <t>Decommissioning redundant mains following a diversion (eg capping off)</t>
  </si>
  <si>
    <t xml:space="preserve">Bespoke arrangement.  </t>
  </si>
  <si>
    <t>Price on Application</t>
  </si>
  <si>
    <t>indicative estimate would be c£2000</t>
  </si>
  <si>
    <t>Traffic Management and Road Closure Costs</t>
  </si>
  <si>
    <t>Traffic Management – Item description</t>
  </si>
  <si>
    <t>Unit</t>
  </si>
  <si>
    <t>Costs</t>
  </si>
  <si>
    <t>Traffic lights - 2 Way system including power supply, cables etc.</t>
  </si>
  <si>
    <t>Day</t>
  </si>
  <si>
    <t>Traffic lights - 3 Way system including power supply, cables etc.</t>
  </si>
  <si>
    <t>Traffic lights - 4 Way system including power supply, cables etc.</t>
  </si>
  <si>
    <t>Traffic plan</t>
  </si>
  <si>
    <t>nr</t>
  </si>
  <si>
    <t>2 Man Stop and Go Team</t>
  </si>
  <si>
    <t xml:space="preserve">Lane closure - Up to 40mph 1 Day </t>
  </si>
  <si>
    <t>Lane closure - E/O Up to 40mph 1 Day - Additional Day</t>
  </si>
  <si>
    <t>Lane closure - Up to 50mph (using IPV) 1 Day</t>
  </si>
  <si>
    <t xml:space="preserve">Price On Application </t>
  </si>
  <si>
    <t>Lane closure - E/O up to 50mph 1 Day - Additional Day</t>
  </si>
  <si>
    <t>Road Closure Diversions - Advance warning notices- site specific, including installation and checking (per site) - Up to 20 signs, up to 1 week including maintenance check</t>
  </si>
  <si>
    <t>Week</t>
  </si>
  <si>
    <t>Road Closure Diversions - Advance warning notices- site specific, including installation and checking (per site) - Up to 20 signs, additional week including maintenance check</t>
  </si>
  <si>
    <t>Road Closure Diversions - Advance warning notices- site specific, including installation and checking (per site) - Up to 40 signs, up to 1 week including maintenance check</t>
  </si>
  <si>
    <t>Road Closure Diversions - Advance warning notices- site specific, including installation and checking (per site) - Up to 40 signs, additional week including maintenance check</t>
  </si>
  <si>
    <t>Road Closure Diversions - Advance warning notices- site specific, including installation and checking (per site) - Up to 60 signs, up to 1 week including maintenance check</t>
  </si>
  <si>
    <t>Road Closure Diversions - Advance warning notices- site specific, including installation and checking (per site) - Up to 60 signs, additional week including maintenance check</t>
  </si>
  <si>
    <t>Road Closure Fees payable to Local Authorities (not included within quote calculation)</t>
  </si>
  <si>
    <t xml:space="preserve">Bath &amp; North East Somerset Council </t>
  </si>
  <si>
    <t>Temporary Orders (up to 18 months) = minimum £1,486 including advertising</t>
  </si>
  <si>
    <t xml:space="preserve">Bristol City Council </t>
  </si>
  <si>
    <t>Temporary Traffic Regulation Order = £2,286</t>
  </si>
  <si>
    <t xml:space="preserve">(Plus £898 per additional street) </t>
  </si>
  <si>
    <t xml:space="preserve">Includes extra cost if legal/advertising cost amount to more. E.g. Large Road Closure. </t>
  </si>
  <si>
    <t xml:space="preserve">Somerset County Council </t>
  </si>
  <si>
    <t>Temporary Full Order (up to 18 months) = £1,375</t>
  </si>
  <si>
    <t>Emergency order &lt; 5 days = £495</t>
  </si>
  <si>
    <t xml:space="preserve">Cost includes administration and production of signing schedule and diversion route. </t>
  </si>
  <si>
    <t xml:space="preserve">For placing adverts in local paper. </t>
  </si>
  <si>
    <t xml:space="preserve">North Somerset Council </t>
  </si>
  <si>
    <t>Temporary Order (12 weeks notice) = £1,370</t>
  </si>
  <si>
    <t>Urgent Notice (5 day or 21 day maximum) = £2,470</t>
  </si>
  <si>
    <t xml:space="preserve">Cancellation fee = £250 + advertising costs </t>
  </si>
  <si>
    <t xml:space="preserve">South Gloucestershire Council </t>
  </si>
  <si>
    <t>Temporary Order (Up to 28 Days) = £2,300.70</t>
  </si>
  <si>
    <t>Temporary Order (Over 28 Days) = £3,834</t>
  </si>
  <si>
    <t>5 day notice = £304.40</t>
  </si>
  <si>
    <t xml:space="preserve">Wiltshire Council </t>
  </si>
  <si>
    <t>Temporary Traffic Order = £1,850</t>
  </si>
  <si>
    <t xml:space="preserve">Gloucestershire County Council </t>
  </si>
  <si>
    <t>Temporary Traffic Order = £1,320</t>
  </si>
  <si>
    <t>Include these costs below if :</t>
  </si>
  <si>
    <t xml:space="preserve">§ £300 for deferral of start date </t>
  </si>
  <si>
    <t xml:space="preserve">§ £300 for any extension to closure </t>
  </si>
  <si>
    <t xml:space="preserve">§ £175 per any additional road on same application </t>
  </si>
  <si>
    <t>In addition to road closure fees, all the Councils listed above implement Permit schemes under the Traffic Management Act by 1 April 2020. Developers will also pay the costs of us obtaining the Highways Permits, and any additional costs that arise where this is driven by developer requirements.</t>
  </si>
  <si>
    <t>Land Entry Typical Costs</t>
  </si>
  <si>
    <t>Land Entry – Item description</t>
  </si>
  <si>
    <t>Cost</t>
  </si>
  <si>
    <t xml:space="preserve">Topsoil Strip including store and reseed </t>
  </si>
  <si>
    <t>Temporary Stockproof Fencing</t>
  </si>
  <si>
    <t>Metre</t>
  </si>
  <si>
    <t>3 Strand Post and Wire Fencing</t>
  </si>
  <si>
    <t>Post and Rail Fencing</t>
  </si>
  <si>
    <t>Pin and Tape Demarcation</t>
  </si>
  <si>
    <t>Crossing Point including Gate</t>
  </si>
  <si>
    <t>Compensation Allowance (Estimate)</t>
  </si>
  <si>
    <t>Item description</t>
  </si>
  <si>
    <t>Cost £</t>
  </si>
  <si>
    <t>Archaelogical Area</t>
  </si>
  <si>
    <t>TBA</t>
  </si>
  <si>
    <t>Ecological Area</t>
  </si>
  <si>
    <t>Rail Crossings</t>
  </si>
  <si>
    <t>Bridge Crossings</t>
  </si>
  <si>
    <t>Motorway Crossings</t>
  </si>
  <si>
    <t>River Crossings</t>
  </si>
  <si>
    <t>Large Diameter Mains Connections</t>
  </si>
  <si>
    <t xml:space="preserve">Non Open Cut Mains Installation </t>
  </si>
  <si>
    <t>Booster Station</t>
  </si>
  <si>
    <t>Costs will be dependant on individual schemes</t>
  </si>
  <si>
    <t>Environmental Component</t>
  </si>
  <si>
    <t>Charging Arrangements No</t>
  </si>
  <si>
    <t>ENC_001</t>
  </si>
  <si>
    <t>Environmental Component - Water</t>
  </si>
  <si>
    <t>OC_001</t>
  </si>
  <si>
    <t>OC_002</t>
  </si>
  <si>
    <t>DC_001</t>
  </si>
  <si>
    <t>PPM_127</t>
  </si>
  <si>
    <t>PPM_126</t>
  </si>
  <si>
    <t>PPM_125</t>
  </si>
  <si>
    <t>PPM_124</t>
  </si>
  <si>
    <t>PPM_123</t>
  </si>
  <si>
    <t>PPM_122</t>
  </si>
  <si>
    <t>PPM_121</t>
  </si>
  <si>
    <t>PPM_120</t>
  </si>
  <si>
    <t>PPM_119</t>
  </si>
  <si>
    <t>PPM_018</t>
  </si>
  <si>
    <t>PPM_117</t>
  </si>
  <si>
    <t>PPM_116</t>
  </si>
  <si>
    <t>PPM_115</t>
  </si>
  <si>
    <t>PPM_114</t>
  </si>
  <si>
    <t>PPM_113</t>
  </si>
  <si>
    <t>PPM_112</t>
  </si>
  <si>
    <t>PPM_110</t>
  </si>
  <si>
    <t>PPM_111</t>
  </si>
  <si>
    <t>PPM_109</t>
  </si>
  <si>
    <t>PPM_108</t>
  </si>
  <si>
    <t>PPM_107</t>
  </si>
  <si>
    <t>PPM_106</t>
  </si>
  <si>
    <t>PPM_105</t>
  </si>
  <si>
    <t>PPM_104</t>
  </si>
  <si>
    <t>PPM_102</t>
  </si>
  <si>
    <t>PPM_101</t>
  </si>
  <si>
    <t>PPM_100</t>
  </si>
  <si>
    <t>PPM_099</t>
  </si>
  <si>
    <t>PPM_098</t>
  </si>
  <si>
    <t>PPM_097</t>
  </si>
  <si>
    <t>PPM_096</t>
  </si>
  <si>
    <t>PPM_095</t>
  </si>
  <si>
    <t>PPM_094</t>
  </si>
  <si>
    <t>PPM_093</t>
  </si>
  <si>
    <t>PPM_092</t>
  </si>
  <si>
    <t>PPM_091</t>
  </si>
  <si>
    <t>PPM_087</t>
  </si>
  <si>
    <t>PPM_088</t>
  </si>
  <si>
    <t>PPM_089</t>
  </si>
  <si>
    <t>PPM_090</t>
  </si>
  <si>
    <t>PPM_083</t>
  </si>
  <si>
    <t>PPM_084</t>
  </si>
  <si>
    <t>PPM_085</t>
  </si>
  <si>
    <t>PPM_086</t>
  </si>
  <si>
    <t>PPM_079</t>
  </si>
  <si>
    <t>PPM_080</t>
  </si>
  <si>
    <t>PPM_081</t>
  </si>
  <si>
    <t>PPM_082</t>
  </si>
  <si>
    <t>PPM_075</t>
  </si>
  <si>
    <t>PPM_076</t>
  </si>
  <si>
    <t>PPM_078</t>
  </si>
  <si>
    <t>PPM_077</t>
  </si>
  <si>
    <t>PPM_071</t>
  </si>
  <si>
    <t>PPM_072</t>
  </si>
  <si>
    <t>PPM_073</t>
  </si>
  <si>
    <t>PPM_074</t>
  </si>
  <si>
    <t>PPM_067</t>
  </si>
  <si>
    <t>PPM_068</t>
  </si>
  <si>
    <t>PPM_069</t>
  </si>
  <si>
    <t>PPM_070</t>
  </si>
  <si>
    <t>PPM_063</t>
  </si>
  <si>
    <t>PPM_064</t>
  </si>
  <si>
    <t>PPM_065</t>
  </si>
  <si>
    <t>PPM_066</t>
  </si>
  <si>
    <t>PPM_055</t>
  </si>
  <si>
    <t>PPM_056</t>
  </si>
  <si>
    <t>PPM_057</t>
  </si>
  <si>
    <t>PPM_058</t>
  </si>
  <si>
    <t>PPM_059</t>
  </si>
  <si>
    <t>PPM_060</t>
  </si>
  <si>
    <t>PPM_061</t>
  </si>
  <si>
    <t>PPM_062</t>
  </si>
  <si>
    <t>PPM_051</t>
  </si>
  <si>
    <t>PPM_052</t>
  </si>
  <si>
    <t>PPM_053</t>
  </si>
  <si>
    <t>PPM_054</t>
  </si>
  <si>
    <t>PPM-001</t>
  </si>
  <si>
    <t>PPM_002</t>
  </si>
  <si>
    <t>PPM_003</t>
  </si>
  <si>
    <t>PPM_004</t>
  </si>
  <si>
    <t>PPM_005</t>
  </si>
  <si>
    <t>PPM_006</t>
  </si>
  <si>
    <t>PPM_007</t>
  </si>
  <si>
    <t>PPM_009</t>
  </si>
  <si>
    <t>PPM_008</t>
  </si>
  <si>
    <t>PPM_010</t>
  </si>
  <si>
    <t>PPM_011</t>
  </si>
  <si>
    <t>PPM_012</t>
  </si>
  <si>
    <t>PPM_013</t>
  </si>
  <si>
    <t>PPM_014</t>
  </si>
  <si>
    <t>PPM_015</t>
  </si>
  <si>
    <t>PPM_016</t>
  </si>
  <si>
    <t>PPM_017</t>
  </si>
  <si>
    <t>PPM_019</t>
  </si>
  <si>
    <t>PPM_020</t>
  </si>
  <si>
    <t>PPM_021</t>
  </si>
  <si>
    <t>PPM_022</t>
  </si>
  <si>
    <t>PPM_023</t>
  </si>
  <si>
    <t>PPM_024</t>
  </si>
  <si>
    <t>PPM_025</t>
  </si>
  <si>
    <t>PPM_026</t>
  </si>
  <si>
    <t>PPM_027</t>
  </si>
  <si>
    <t>PPM_028</t>
  </si>
  <si>
    <t>PPM_029</t>
  </si>
  <si>
    <t>PPM_030</t>
  </si>
  <si>
    <t>PPM_031</t>
  </si>
  <si>
    <t>PPM_032</t>
  </si>
  <si>
    <t>PPM_033</t>
  </si>
  <si>
    <t>PPM_034</t>
  </si>
  <si>
    <t>PPM_035</t>
  </si>
  <si>
    <t>PPM_036</t>
  </si>
  <si>
    <t>PPM_037</t>
  </si>
  <si>
    <t>PPM_038</t>
  </si>
  <si>
    <t>PPM_039</t>
  </si>
  <si>
    <t>PPM_040</t>
  </si>
  <si>
    <t>PPM_041</t>
  </si>
  <si>
    <t>PPM_042</t>
  </si>
  <si>
    <t>PPM_043</t>
  </si>
  <si>
    <t>PPM_044</t>
  </si>
  <si>
    <t>PPM_045</t>
  </si>
  <si>
    <t>PPM_046</t>
  </si>
  <si>
    <t>PPM_047</t>
  </si>
  <si>
    <t>PPM_048</t>
  </si>
  <si>
    <t>PPM_049</t>
  </si>
  <si>
    <t>PPM_050</t>
  </si>
  <si>
    <t>SCC_001</t>
  </si>
  <si>
    <t>SCC_002</t>
  </si>
  <si>
    <t>SCC_003</t>
  </si>
  <si>
    <t>SCC_004</t>
  </si>
  <si>
    <t>&lt;63mm Connection via ferrule to main &amp; 1 linear metres of service pipe (Field / verge)</t>
  </si>
  <si>
    <t>SCC_005</t>
  </si>
  <si>
    <t>Additional Service in same trench (Max 6) (No excavation)</t>
  </si>
  <si>
    <t>SCC_006</t>
  </si>
  <si>
    <t>SCC_007</t>
  </si>
  <si>
    <t>SCC_008</t>
  </si>
  <si>
    <t>Additional cost per meter for each additional standard PE service in same trench (No excavation)</t>
  </si>
  <si>
    <t>SCC_009</t>
  </si>
  <si>
    <t>Additional cost per meter for each additional adopted barrier pipe service in same trench (No excavation)</t>
  </si>
  <si>
    <t xml:space="preserve">SCC_010 </t>
  </si>
  <si>
    <t>Additional Charge if wall mounted box not readily accessible</t>
  </si>
  <si>
    <r>
      <rPr>
        <b/>
        <sz val="11"/>
        <color theme="1"/>
        <rFont val="Muli"/>
      </rPr>
      <t>Tapping plus service pipe</t>
    </r>
    <r>
      <rPr>
        <sz val="11"/>
        <color theme="1"/>
        <rFont val="Muli"/>
      </rPr>
      <t xml:space="preserve"> applies principally to connection to mains in adopted and other existing surfaced roads (including footpaths, verges etc) where a boundary or wall mounted box is to be installed on private land.  The customer provides and fits a boundary box or wall mounted box and excavates and lays the service pipe and trace wire to a point 150mm above the main. The company excavates to the main, lays the service pipe and trace wire, taps the main, backfills, reinstates and fits the meter</t>
    </r>
  </si>
  <si>
    <r>
      <rPr>
        <b/>
        <sz val="11"/>
        <color theme="1"/>
        <rFont val="Muli"/>
      </rPr>
      <t xml:space="preserve">Tapping plus service pipe and boundary box </t>
    </r>
    <r>
      <rPr>
        <sz val="11"/>
        <color theme="1"/>
        <rFont val="Muli"/>
      </rPr>
      <t>applies principally to connections in adopted and other surfaced roads ( including footpaths, verges etc).  The customer excavates and lays the service pipe and trace wire to the highway boundary, leaving at least one metre of  pipe and trace wire to be connected to the main.  The Company provides and fits a boundary box, excavates to the main , lays the service pipe and trace wire, taps the main, backfills and resinstaes and fits the meter.</t>
    </r>
  </si>
  <si>
    <t>SCC_019</t>
  </si>
  <si>
    <t>SCC_020</t>
  </si>
  <si>
    <t>WR_002</t>
  </si>
  <si>
    <t>POA</t>
  </si>
  <si>
    <t xml:space="preserve">Excavate supply and lay 180mm barrier pipe (per linear metre) (and reinstate where required) - in road type 3 /4 </t>
  </si>
  <si>
    <t>Charging Arrangements no</t>
  </si>
  <si>
    <t>LETC_001</t>
  </si>
  <si>
    <t>LETC_002</t>
  </si>
  <si>
    <t>LETC_003</t>
  </si>
  <si>
    <t>LETC_004</t>
  </si>
  <si>
    <t>LETC_005</t>
  </si>
  <si>
    <t>LETC_006</t>
  </si>
  <si>
    <t>TMRC_001</t>
  </si>
  <si>
    <t>TMRC_002</t>
  </si>
  <si>
    <t>TMRC_003</t>
  </si>
  <si>
    <t>TMRC_004</t>
  </si>
  <si>
    <t>TMRC_005</t>
  </si>
  <si>
    <t>TMRC_006</t>
  </si>
  <si>
    <t>TMRC_007</t>
  </si>
  <si>
    <t>TMRC_008</t>
  </si>
  <si>
    <t>TMRC_009</t>
  </si>
  <si>
    <t>TMRC_010</t>
  </si>
  <si>
    <t>TMRC_011</t>
  </si>
  <si>
    <t>TMRC_012</t>
  </si>
  <si>
    <t>TMRC_013</t>
  </si>
  <si>
    <t>TMRC_014</t>
  </si>
  <si>
    <t>TMRC_015</t>
  </si>
  <si>
    <t>IN_3</t>
  </si>
  <si>
    <t>Mains Diversion design fee &lt; = 200mm</t>
  </si>
  <si>
    <t xml:space="preserve">Mains Diversion design fee &gt; 200mm </t>
  </si>
  <si>
    <t>Section 4</t>
  </si>
  <si>
    <t>Non-Physical Charges Services</t>
  </si>
  <si>
    <t>Non-physical charges services</t>
  </si>
  <si>
    <t xml:space="preserve">These fees are levied as  application and administrative fees  for processing service connections undertaken and represents the amount of work that Bristol Water is required to do to process these connections.   It is a non-contestable activity because it reflects our cost of processing the connection request, registering the connection on our GIS system, invoicing for the activity and other new connection overhead activities for this stage of the new connection process.
We have introduced a flat fee for all connections based on consultation responses supporting our simplification of the charge.
</t>
  </si>
  <si>
    <t>No</t>
  </si>
  <si>
    <t>Charge Description</t>
  </si>
  <si>
    <t>Value</t>
  </si>
  <si>
    <t>Contestable /Non contestable</t>
  </si>
  <si>
    <t>Application fee</t>
  </si>
  <si>
    <t>NC_003</t>
  </si>
  <si>
    <t>Application fee - Self laid connection</t>
  </si>
  <si>
    <t>Non-contestable</t>
  </si>
  <si>
    <t>NC_006</t>
  </si>
  <si>
    <t>Application fee - Company laid onsite connection</t>
  </si>
  <si>
    <t>Application fee - Company laid offsite connection</t>
  </si>
  <si>
    <t>Per application</t>
  </si>
  <si>
    <t>Administration fee</t>
  </si>
  <si>
    <t>NC_</t>
  </si>
  <si>
    <t>Administration fee - Self laid connections</t>
  </si>
  <si>
    <t>Number of</t>
  </si>
  <si>
    <t>NC_001</t>
  </si>
  <si>
    <t>Administrattion fee - Company laid onsite connections</t>
  </si>
  <si>
    <t>NC_002</t>
  </si>
  <si>
    <t>Administration fee - Company laid offsite connections</t>
  </si>
  <si>
    <t>Other Charges</t>
  </si>
  <si>
    <t>NC_004</t>
  </si>
  <si>
    <t>Water Regulations Inspections. Contribution toward general cost of internal and external Water Regulations inspections</t>
  </si>
  <si>
    <t>NC_005</t>
  </si>
  <si>
    <t>Design of new service connection up to 50mm in diameter</t>
  </si>
  <si>
    <t>Contestable</t>
  </si>
  <si>
    <t>Non-physical charges - mains</t>
  </si>
  <si>
    <t>Description</t>
  </si>
  <si>
    <t>Contestable / Non Contestable</t>
  </si>
  <si>
    <t>Administration</t>
  </si>
  <si>
    <t>Administration Fee (Water Requisition / Water Diversion</t>
  </si>
  <si>
    <t>per scheme</t>
  </si>
  <si>
    <t>SL_002</t>
  </si>
  <si>
    <t>Adminstration Fee ( Self lay / NAV)</t>
  </si>
  <si>
    <t>Design</t>
  </si>
  <si>
    <t>WR_001</t>
  </si>
  <si>
    <t xml:space="preserve">Design of scheme undertaken by Bristol Water </t>
  </si>
  <si>
    <t>WR_003</t>
  </si>
  <si>
    <t>Design of a branch connection for a NAV/SLP scheme, where no other design is undertaken</t>
  </si>
  <si>
    <t>SL_001</t>
  </si>
  <si>
    <t>Technical Vetting of design and approval undertaken by 3rd party.  Third party must be accredited through WIRS</t>
  </si>
  <si>
    <t>Changes to design by the developer/SLP following provision of quotation (see inclusions / exclusions)</t>
  </si>
  <si>
    <t>per change</t>
  </si>
  <si>
    <t xml:space="preserve">Total </t>
  </si>
  <si>
    <t>BRL Charging Arrangements for New Connections 25-26_final.pdf</t>
  </si>
  <si>
    <t xml:space="preserve">Please input the relevant quantities on each tab. </t>
  </si>
  <si>
    <t>SCC_021</t>
  </si>
  <si>
    <t>BW fits box and taps main in a pre-excavated trench (excavated by others)</t>
  </si>
  <si>
    <t>SCC_011</t>
  </si>
  <si>
    <t>SCC_012</t>
  </si>
  <si>
    <t>BW fits box and taps main , including first metre of pipe (field and verge)</t>
  </si>
  <si>
    <t>BW fits box and taps main in contaminated land, inlcuding first metre of pipe</t>
  </si>
  <si>
    <t>SCC_013</t>
  </si>
  <si>
    <t>Each Additional Service in same trench (Max 6) (no excavation)</t>
  </si>
  <si>
    <t>SCC_014</t>
  </si>
  <si>
    <t>Each Additional Service in same trench in contaminated land (Max 6)(no excavation)</t>
  </si>
  <si>
    <t>SCC_015</t>
  </si>
  <si>
    <t>Additional cost per metre of standard pipe (Field / Verge)</t>
  </si>
  <si>
    <t>SCC_016</t>
  </si>
  <si>
    <t>Additional cost per metre of barrier pipe (No excavation)</t>
  </si>
  <si>
    <t>SCC_017</t>
  </si>
  <si>
    <t>SCC_018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</si>
</sst>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164" formatCode="&quot;£&quot;#,##0.00"/>
  </numFmts>
  <fonts count="34" x14ac:knownFonts="1">
    <font>
      <sz val="11"/>
      <color theme="1"/>
      <name val="Calibri"/>
      <family val="2"/>
      <scheme val="minor"/>
    </font>
    <font>
      <b/>
      <sz val="11"/>
      <color theme="1"/>
      <name val="Arial"/>
      <family val="2"/>
    </font>
    <font>
      <sz val="10"/>
      <color theme="1"/>
      <name val="Calibri"/>
      <family val="2"/>
      <scheme val="minor"/>
    </font>
    <font>
      <b/>
      <sz val="11"/>
      <color theme="1"/>
      <name val="Calibri"/>
      <family val="2"/>
      <scheme val="minor"/>
    </font>
    <font>
      <sz val="11"/>
      <color theme="1"/>
      <name val="Arial"/>
      <family val="2"/>
    </font>
    <font>
      <sz val="10"/>
      <color rgb="FF006100"/>
      <name val="Muli"/>
      <family val="2"/>
    </font>
    <font>
      <u/>
      <sz val="11"/>
      <color theme="10"/>
      <name val="Calibri"/>
      <family val="2"/>
      <scheme val="minor"/>
    </font>
    <font>
      <sz val="11"/>
      <color theme="1"/>
      <name val="Muli"/>
    </font>
    <font>
      <b/>
      <sz val="11"/>
      <color theme="1"/>
      <name val="Muli"/>
    </font>
    <font>
      <b/>
      <sz val="12"/>
      <color theme="1"/>
      <name val="Muli"/>
    </font>
    <font>
      <b/>
      <sz val="16"/>
      <color theme="1"/>
      <name val="Muli"/>
    </font>
    <font>
      <sz val="11"/>
      <color theme="0"/>
      <name val="Muli"/>
    </font>
    <font>
      <b/>
      <sz val="18"/>
      <color theme="0"/>
      <name val="Muli"/>
    </font>
    <font>
      <b/>
      <sz val="11"/>
      <color theme="0"/>
      <name val="Muli"/>
    </font>
    <font>
      <sz val="18"/>
      <color theme="0"/>
      <name val="Muli"/>
    </font>
    <font>
      <sz val="18"/>
      <color theme="0"/>
      <name val="Calibri"/>
      <family val="2"/>
      <scheme val="minor"/>
    </font>
    <font>
      <b/>
      <sz val="12"/>
      <color theme="0"/>
      <name val="Muli"/>
    </font>
    <font>
      <b/>
      <u/>
      <sz val="12"/>
      <color theme="1"/>
      <name val="Muli"/>
    </font>
    <font>
      <sz val="12"/>
      <color theme="1"/>
      <name val="Muli"/>
    </font>
    <font>
      <sz val="10"/>
      <color theme="1"/>
      <name val="Muli"/>
    </font>
    <font>
      <b/>
      <sz val="10"/>
      <color theme="0"/>
      <name val="Muli"/>
    </font>
    <font>
      <b/>
      <sz val="11"/>
      <name val="Muli"/>
    </font>
    <font>
      <b/>
      <sz val="10"/>
      <color theme="1"/>
      <name val="Muli"/>
    </font>
    <font>
      <sz val="10"/>
      <color theme="0"/>
      <name val="Muli"/>
    </font>
    <font>
      <sz val="12"/>
      <color theme="0"/>
      <name val="Muli"/>
    </font>
    <font>
      <b/>
      <sz val="11"/>
      <color rgb="FF00ABAE"/>
      <name val="Calibri"/>
      <family val="2"/>
      <scheme val="minor"/>
    </font>
    <font>
      <sz val="8"/>
      <name val="Calibri"/>
      <family val="2"/>
      <scheme val="minor"/>
    </font>
    <font>
      <b/>
      <sz val="11"/>
      <color rgb="FF000000"/>
      <name val="Muli"/>
    </font>
    <font>
      <b/>
      <sz val="14"/>
      <color theme="1"/>
      <name val="Muli"/>
    </font>
    <font>
      <sz val="14"/>
      <color theme="1"/>
      <name val="Muli"/>
    </font>
    <font>
      <b/>
      <sz val="14"/>
      <color rgb="FF000000"/>
      <name val="Muli"/>
    </font>
    <font>
      <sz val="14"/>
      <color rgb="FF000000"/>
      <name val="Muli"/>
    </font>
    <font>
      <b/>
      <sz val="11"/>
      <color theme="2"/>
      <name val="Muli"/>
    </font>
    <font>
      <sz val="11"/>
      <color theme="2"/>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00ABAE"/>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bgColor indexed="64"/>
      </patternFill>
    </fill>
    <fill>
      <patternFill patternType="solid">
        <fgColor theme="5" tint="0.3999755851924192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5" fillId="3" borderId="0" applyNumberFormat="0" applyBorder="0" applyAlignment="0" applyProtection="0"/>
    <xf numFmtId="0" fontId="6" fillId="0" borderId="0" applyNumberFormat="0" applyFill="0" applyBorder="0" applyAlignment="0" applyProtection="0"/>
  </cellStyleXfs>
  <cellXfs count="230">
    <xf numFmtId="0" fontId="0" fillId="0" borderId="0" xfId="0"/>
    <xf numFmtId="0" fontId="2" fillId="0" borderId="0" xfId="0" applyFont="1"/>
    <xf numFmtId="0" fontId="2" fillId="0" borderId="0" xfId="0" applyFont="1" applyAlignment="1">
      <alignment vertical="center" wrapText="1"/>
    </xf>
    <xf numFmtId="0" fontId="0" fillId="0" borderId="1" xfId="0" applyBorder="1"/>
    <xf numFmtId="0" fontId="1" fillId="0" borderId="0" xfId="0" applyFont="1" applyAlignment="1">
      <alignment vertical="center"/>
    </xf>
    <xf numFmtId="0" fontId="7" fillId="0" borderId="0" xfId="0" applyFont="1"/>
    <xf numFmtId="0" fontId="8" fillId="0" borderId="0" xfId="0" applyFont="1"/>
    <xf numFmtId="0" fontId="7" fillId="0" borderId="17" xfId="0" applyFont="1" applyBorder="1"/>
    <xf numFmtId="0" fontId="7" fillId="0" borderId="9" xfId="0" applyFont="1" applyBorder="1" applyAlignment="1">
      <alignment wrapText="1"/>
    </xf>
    <xf numFmtId="0" fontId="7" fillId="0" borderId="9" xfId="0" applyFont="1" applyBorder="1"/>
    <xf numFmtId="0" fontId="7" fillId="0" borderId="7" xfId="0" applyFont="1" applyBorder="1"/>
    <xf numFmtId="0" fontId="8" fillId="0" borderId="17" xfId="0" applyFont="1" applyBorder="1" applyAlignment="1">
      <alignment vertical="center"/>
    </xf>
    <xf numFmtId="0" fontId="7" fillId="0" borderId="9" xfId="0" applyFont="1" applyBorder="1" applyAlignment="1">
      <alignment vertical="center"/>
    </xf>
    <xf numFmtId="0" fontId="8" fillId="0" borderId="0" xfId="0" applyFont="1" applyAlignment="1">
      <alignment vertical="center"/>
    </xf>
    <xf numFmtId="0" fontId="8" fillId="0" borderId="9" xfId="0" applyFont="1" applyBorder="1" applyAlignment="1">
      <alignment vertical="center"/>
    </xf>
    <xf numFmtId="0" fontId="10" fillId="0" borderId="0" xfId="0" applyFont="1"/>
    <xf numFmtId="0" fontId="12" fillId="4" borderId="0" xfId="0" applyFont="1" applyFill="1"/>
    <xf numFmtId="0" fontId="11" fillId="4" borderId="0" xfId="0" applyFont="1" applyFill="1" applyAlignment="1">
      <alignment vertical="top"/>
    </xf>
    <xf numFmtId="0" fontId="8" fillId="0" borderId="17" xfId="0" applyFont="1" applyBorder="1"/>
    <xf numFmtId="0" fontId="8" fillId="0" borderId="16" xfId="0" applyFont="1" applyBorder="1"/>
    <xf numFmtId="0" fontId="7" fillId="0" borderId="2" xfId="0" applyFont="1" applyBorder="1"/>
    <xf numFmtId="2" fontId="7" fillId="0" borderId="0" xfId="0" applyNumberFormat="1" applyFont="1"/>
    <xf numFmtId="0" fontId="8" fillId="0" borderId="10" xfId="0" applyFont="1" applyBorder="1"/>
    <xf numFmtId="0" fontId="8" fillId="0" borderId="0" xfId="0" applyFont="1" applyAlignment="1">
      <alignment horizontal="left" vertical="center" wrapText="1" indent="5"/>
    </xf>
    <xf numFmtId="0" fontId="7" fillId="0" borderId="4" xfId="0" applyFont="1" applyBorder="1" applyAlignment="1">
      <alignment horizontal="left" vertical="center"/>
    </xf>
    <xf numFmtId="0" fontId="8" fillId="0" borderId="1" xfId="0" applyFont="1" applyBorder="1" applyAlignment="1">
      <alignment horizontal="left" vertical="top"/>
    </xf>
    <xf numFmtId="0" fontId="14" fillId="4" borderId="0" xfId="0" applyFont="1" applyFill="1"/>
    <xf numFmtId="0" fontId="7"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center"/>
    </xf>
    <xf numFmtId="0" fontId="13" fillId="4" borderId="1" xfId="0" applyFont="1" applyFill="1" applyBorder="1" applyAlignment="1">
      <alignment horizontal="left" vertical="top"/>
    </xf>
    <xf numFmtId="0" fontId="13" fillId="4" borderId="5" xfId="0" applyFont="1" applyFill="1" applyBorder="1" applyAlignment="1">
      <alignment horizontal="left" vertical="top" wrapText="1"/>
    </xf>
    <xf numFmtId="0" fontId="17" fillId="0" borderId="0" xfId="0" applyFont="1" applyAlignment="1">
      <alignment vertical="center"/>
    </xf>
    <xf numFmtId="0" fontId="9" fillId="0" borderId="0" xfId="0"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19" fillId="0" borderId="0" xfId="0" applyFont="1"/>
    <xf numFmtId="0" fontId="19" fillId="0" borderId="0" xfId="0" applyFont="1" applyAlignment="1">
      <alignment vertical="center"/>
    </xf>
    <xf numFmtId="0" fontId="19" fillId="0" borderId="3" xfId="0" applyFont="1" applyBorder="1" applyAlignment="1">
      <alignment wrapText="1"/>
    </xf>
    <xf numFmtId="0" fontId="8" fillId="0" borderId="8" xfId="0" applyFont="1" applyBorder="1" applyAlignment="1">
      <alignment vertical="center"/>
    </xf>
    <xf numFmtId="0" fontId="19" fillId="0" borderId="8" xfId="0" applyFont="1" applyBorder="1"/>
    <xf numFmtId="0" fontId="19" fillId="0" borderId="8" xfId="0" applyFont="1" applyBorder="1" applyAlignment="1">
      <alignment vertical="center"/>
    </xf>
    <xf numFmtId="0" fontId="19" fillId="0" borderId="0" xfId="0" applyFont="1" applyAlignment="1">
      <alignment wrapText="1"/>
    </xf>
    <xf numFmtId="0" fontId="20" fillId="4" borderId="1" xfId="0" applyFont="1" applyFill="1" applyBorder="1" applyAlignment="1">
      <alignment horizontal="center" vertical="center" wrapText="1"/>
    </xf>
    <xf numFmtId="0" fontId="19" fillId="0" borderId="3" xfId="0" applyFont="1" applyBorder="1" applyAlignment="1">
      <alignment vertical="center" wrapText="1"/>
    </xf>
    <xf numFmtId="0" fontId="19" fillId="0" borderId="0" xfId="0" applyFont="1" applyAlignment="1">
      <alignment vertical="center" wrapText="1"/>
    </xf>
    <xf numFmtId="0" fontId="19" fillId="0" borderId="8" xfId="0" applyFont="1" applyBorder="1" applyAlignment="1">
      <alignment vertical="center" wrapText="1"/>
    </xf>
    <xf numFmtId="0" fontId="20" fillId="4" borderId="1" xfId="0" applyFont="1" applyFill="1" applyBorder="1" applyAlignment="1">
      <alignment vertical="center" wrapText="1"/>
    </xf>
    <xf numFmtId="0" fontId="7" fillId="0" borderId="1" xfId="0" applyFont="1" applyBorder="1" applyAlignment="1">
      <alignment horizontal="center" vertical="center"/>
    </xf>
    <xf numFmtId="0" fontId="19" fillId="0" borderId="1" xfId="0" applyFont="1" applyBorder="1" applyAlignment="1">
      <alignment vertical="center" wrapText="1"/>
    </xf>
    <xf numFmtId="0" fontId="19" fillId="0" borderId="1" xfId="0" applyFont="1" applyBorder="1" applyAlignment="1">
      <alignment horizontal="center" vertical="center"/>
    </xf>
    <xf numFmtId="0" fontId="7" fillId="0" borderId="1" xfId="0" applyFont="1" applyBorder="1" applyAlignment="1">
      <alignment vertical="center" wrapText="1"/>
    </xf>
    <xf numFmtId="0" fontId="18" fillId="0" borderId="1" xfId="0" applyFont="1" applyBorder="1" applyAlignment="1">
      <alignment vertical="center" wrapText="1"/>
    </xf>
    <xf numFmtId="0" fontId="13" fillId="4" borderId="1" xfId="0" applyFont="1" applyFill="1" applyBorder="1" applyAlignment="1">
      <alignment horizontal="left" vertical="center" wrapText="1" indent="2"/>
    </xf>
    <xf numFmtId="0" fontId="23" fillId="4" borderId="1" xfId="0" applyFont="1" applyFill="1" applyBorder="1" applyAlignment="1">
      <alignment vertical="center" wrapText="1"/>
    </xf>
    <xf numFmtId="0" fontId="13" fillId="4" borderId="1" xfId="0" applyFont="1" applyFill="1" applyBorder="1" applyAlignment="1">
      <alignment vertical="center" wrapText="1"/>
    </xf>
    <xf numFmtId="0" fontId="22" fillId="0" borderId="1" xfId="0" applyFont="1" applyBorder="1" applyAlignment="1">
      <alignment vertical="center" wrapText="1"/>
    </xf>
    <xf numFmtId="0" fontId="19" fillId="0" borderId="1" xfId="0" applyFont="1" applyBorder="1" applyAlignment="1">
      <alignment horizontal="center" vertical="center" wrapText="1"/>
    </xf>
    <xf numFmtId="0" fontId="11" fillId="4" borderId="1" xfId="0" applyFont="1" applyFill="1" applyBorder="1" applyAlignment="1">
      <alignment vertical="center" wrapText="1"/>
    </xf>
    <xf numFmtId="0" fontId="22" fillId="0" borderId="1" xfId="0" applyFont="1" applyBorder="1" applyAlignment="1">
      <alignment horizontal="center" vertical="center" wrapText="1"/>
    </xf>
    <xf numFmtId="0" fontId="23"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24" fillId="4" borderId="1" xfId="0" applyFont="1" applyFill="1" applyBorder="1" applyAlignment="1">
      <alignment vertical="center" wrapText="1"/>
    </xf>
    <xf numFmtId="0" fontId="18" fillId="4" borderId="1" xfId="0" applyFont="1" applyFill="1" applyBorder="1" applyAlignment="1">
      <alignment vertical="center" wrapText="1"/>
    </xf>
    <xf numFmtId="0" fontId="23" fillId="4" borderId="0" xfId="0" applyFont="1" applyFill="1" applyAlignment="1">
      <alignment vertical="center" wrapText="1"/>
    </xf>
    <xf numFmtId="0" fontId="23" fillId="4" borderId="0" xfId="0" applyFont="1" applyFill="1"/>
    <xf numFmtId="0" fontId="13" fillId="4" borderId="1" xfId="0" applyFont="1" applyFill="1" applyBorder="1" applyAlignment="1">
      <alignment horizontal="right" vertical="center"/>
    </xf>
    <xf numFmtId="0" fontId="13" fillId="4" borderId="1" xfId="0" applyFont="1" applyFill="1" applyBorder="1" applyAlignment="1">
      <alignment horizontal="center" vertical="center"/>
    </xf>
    <xf numFmtId="8" fontId="19" fillId="0" borderId="1" xfId="0" applyNumberFormat="1" applyFont="1" applyBorder="1" applyAlignment="1">
      <alignment vertical="center"/>
    </xf>
    <xf numFmtId="164" fontId="19" fillId="0" borderId="1" xfId="0" applyNumberFormat="1" applyFont="1" applyBorder="1" applyAlignment="1">
      <alignment vertical="center"/>
    </xf>
    <xf numFmtId="164" fontId="13" fillId="4" borderId="1" xfId="0" applyNumberFormat="1" applyFont="1" applyFill="1" applyBorder="1" applyAlignment="1">
      <alignment vertical="center"/>
    </xf>
    <xf numFmtId="164" fontId="22" fillId="0" borderId="1" xfId="0" applyNumberFormat="1" applyFont="1" applyBorder="1" applyAlignment="1">
      <alignment horizontal="center" vertical="center"/>
    </xf>
    <xf numFmtId="164" fontId="8" fillId="0" borderId="0" xfId="0" applyNumberFormat="1" applyFont="1"/>
    <xf numFmtId="0" fontId="7" fillId="0" borderId="1" xfId="0" applyFont="1" applyBorder="1"/>
    <xf numFmtId="0" fontId="13" fillId="4" borderId="1" xfId="0" applyFont="1" applyFill="1" applyBorder="1"/>
    <xf numFmtId="164" fontId="7" fillId="0" borderId="1" xfId="0" applyNumberFormat="1" applyFont="1" applyBorder="1"/>
    <xf numFmtId="164" fontId="11" fillId="4" borderId="1" xfId="0" applyNumberFormat="1" applyFont="1" applyFill="1" applyBorder="1"/>
    <xf numFmtId="0" fontId="7" fillId="0" borderId="0" xfId="0" applyFont="1" applyAlignment="1">
      <alignment vertical="top"/>
    </xf>
    <xf numFmtId="0" fontId="7" fillId="0" borderId="1" xfId="0" applyFont="1" applyBorder="1" applyAlignment="1">
      <alignment horizontal="left" vertical="top"/>
    </xf>
    <xf numFmtId="6" fontId="7" fillId="0" borderId="1" xfId="0" applyNumberFormat="1" applyFont="1" applyBorder="1" applyAlignment="1">
      <alignment horizontal="left" vertical="top"/>
    </xf>
    <xf numFmtId="0" fontId="11" fillId="0" borderId="0" xfId="0" applyFont="1"/>
    <xf numFmtId="8" fontId="20" fillId="4" borderId="1" xfId="0" applyNumberFormat="1" applyFont="1" applyFill="1" applyBorder="1" applyAlignment="1">
      <alignment horizontal="right" vertical="center"/>
    </xf>
    <xf numFmtId="0" fontId="12" fillId="4" borderId="1" xfId="0" applyFont="1" applyFill="1" applyBorder="1"/>
    <xf numFmtId="164" fontId="12" fillId="4" borderId="1" xfId="0" applyNumberFormat="1" applyFont="1" applyFill="1" applyBorder="1"/>
    <xf numFmtId="164" fontId="7" fillId="0" borderId="0" xfId="0" applyNumberFormat="1" applyFont="1"/>
    <xf numFmtId="164" fontId="8" fillId="0" borderId="8" xfId="0" applyNumberFormat="1" applyFont="1" applyBorder="1"/>
    <xf numFmtId="164" fontId="7" fillId="0" borderId="3" xfId="0" applyNumberFormat="1" applyFont="1" applyBorder="1"/>
    <xf numFmtId="164" fontId="8" fillId="0" borderId="0" xfId="0" applyNumberFormat="1" applyFont="1" applyAlignment="1">
      <alignment vertical="center"/>
    </xf>
    <xf numFmtId="0" fontId="7" fillId="2" borderId="4" xfId="0" applyFont="1" applyFill="1" applyBorder="1" applyAlignment="1">
      <alignment vertical="center" wrapText="1"/>
    </xf>
    <xf numFmtId="0" fontId="18" fillId="2" borderId="7" xfId="0" applyFont="1" applyFill="1" applyBorder="1" applyAlignment="1">
      <alignment horizontal="center" vertical="center"/>
    </xf>
    <xf numFmtId="0" fontId="7" fillId="0" borderId="4" xfId="0" applyFont="1" applyBorder="1" applyAlignment="1">
      <alignment vertical="center" wrapText="1"/>
    </xf>
    <xf numFmtId="0" fontId="18" fillId="0" borderId="7" xfId="0" applyFont="1" applyBorder="1" applyAlignment="1">
      <alignment horizontal="center" vertical="center"/>
    </xf>
    <xf numFmtId="0" fontId="11" fillId="4" borderId="6" xfId="0" applyFont="1" applyFill="1" applyBorder="1"/>
    <xf numFmtId="0" fontId="18" fillId="0" borderId="4" xfId="0" applyFont="1" applyBorder="1" applyAlignment="1">
      <alignment horizontal="left" vertical="center"/>
    </xf>
    <xf numFmtId="0" fontId="7" fillId="0" borderId="13" xfId="0" applyFont="1" applyBorder="1" applyAlignment="1">
      <alignment vertical="center" wrapText="1"/>
    </xf>
    <xf numFmtId="0" fontId="18" fillId="0" borderId="9" xfId="0" applyFont="1" applyBorder="1" applyAlignment="1">
      <alignment horizontal="center" vertical="center"/>
    </xf>
    <xf numFmtId="0" fontId="7" fillId="0" borderId="12" xfId="0" applyFont="1" applyBorder="1" applyAlignment="1">
      <alignment vertical="center" wrapText="1"/>
    </xf>
    <xf numFmtId="0" fontId="18" fillId="0" borderId="15" xfId="0" applyFont="1" applyBorder="1" applyAlignment="1">
      <alignment horizontal="center" vertical="center"/>
    </xf>
    <xf numFmtId="8" fontId="18" fillId="0" borderId="15" xfId="0" applyNumberFormat="1" applyFont="1" applyBorder="1" applyAlignment="1">
      <alignment horizontal="center" vertical="center" wrapText="1"/>
    </xf>
    <xf numFmtId="0" fontId="7" fillId="0" borderId="0" xfId="0" applyFont="1" applyAlignment="1">
      <alignment horizontal="center" vertical="center"/>
    </xf>
    <xf numFmtId="0" fontId="18" fillId="0" borderId="7" xfId="0" applyFont="1" applyBorder="1" applyAlignment="1">
      <alignment horizontal="center"/>
    </xf>
    <xf numFmtId="164" fontId="13" fillId="4" borderId="1" xfId="0" applyNumberFormat="1" applyFont="1" applyFill="1" applyBorder="1"/>
    <xf numFmtId="164" fontId="8" fillId="0" borderId="1" xfId="0" applyNumberFormat="1" applyFont="1" applyBorder="1" applyAlignment="1">
      <alignment vertical="center" wrapText="1"/>
    </xf>
    <xf numFmtId="164" fontId="13" fillId="4" borderId="1" xfId="0" applyNumberFormat="1" applyFont="1" applyFill="1" applyBorder="1" applyAlignment="1">
      <alignment vertical="center" wrapText="1"/>
    </xf>
    <xf numFmtId="164" fontId="22" fillId="0" borderId="1" xfId="0" applyNumberFormat="1" applyFont="1" applyBorder="1" applyAlignment="1">
      <alignment vertical="center"/>
    </xf>
    <xf numFmtId="164" fontId="11" fillId="4" borderId="1" xfId="0" applyNumberFormat="1" applyFont="1" applyFill="1" applyBorder="1" applyAlignment="1">
      <alignment vertical="center" wrapText="1"/>
    </xf>
    <xf numFmtId="164" fontId="23" fillId="4" borderId="1" xfId="0" applyNumberFormat="1" applyFont="1" applyFill="1" applyBorder="1" applyAlignment="1">
      <alignment vertical="center" wrapText="1"/>
    </xf>
    <xf numFmtId="0" fontId="13" fillId="4" borderId="1" xfId="0" applyFont="1" applyFill="1" applyBorder="1" applyAlignment="1">
      <alignment horizontal="left" vertical="center" wrapText="1"/>
    </xf>
    <xf numFmtId="49" fontId="7" fillId="0" borderId="1" xfId="0" applyNumberFormat="1" applyFont="1" applyBorder="1" applyAlignment="1">
      <alignment horizontal="center" vertical="center"/>
    </xf>
    <xf numFmtId="1"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16" fillId="4" borderId="14" xfId="0" applyFont="1" applyFill="1" applyBorder="1"/>
    <xf numFmtId="0" fontId="16" fillId="4" borderId="14" xfId="0" applyFont="1" applyFill="1" applyBorder="1" applyAlignment="1">
      <alignment wrapText="1"/>
    </xf>
    <xf numFmtId="0" fontId="18" fillId="2" borderId="5" xfId="0" applyFont="1" applyFill="1" applyBorder="1" applyAlignment="1">
      <alignment horizontal="center"/>
    </xf>
    <xf numFmtId="0" fontId="7" fillId="6" borderId="1" xfId="0" applyFont="1" applyFill="1" applyBorder="1" applyAlignment="1">
      <alignment horizontal="center"/>
    </xf>
    <xf numFmtId="0" fontId="7" fillId="0" borderId="0" xfId="0" applyFont="1" applyAlignment="1">
      <alignment horizontal="left"/>
    </xf>
    <xf numFmtId="0" fontId="16" fillId="4" borderId="14" xfId="0" applyFont="1" applyFill="1" applyBorder="1" applyAlignment="1">
      <alignment vertical="center"/>
    </xf>
    <xf numFmtId="0" fontId="7" fillId="0" borderId="1" xfId="0" applyFont="1" applyBorder="1" applyAlignment="1">
      <alignment horizontal="left" vertical="center"/>
    </xf>
    <xf numFmtId="0" fontId="0" fillId="4" borderId="1" xfId="0" applyFill="1" applyBorder="1"/>
    <xf numFmtId="164" fontId="7" fillId="6" borderId="1" xfId="0" applyNumberFormat="1" applyFont="1" applyFill="1" applyBorder="1"/>
    <xf numFmtId="0" fontId="16" fillId="4" borderId="1" xfId="0" applyFont="1" applyFill="1" applyBorder="1" applyAlignment="1">
      <alignment vertical="center"/>
    </xf>
    <xf numFmtId="0" fontId="16" fillId="4" borderId="18" xfId="0" applyFont="1" applyFill="1" applyBorder="1"/>
    <xf numFmtId="0" fontId="16" fillId="4" borderId="19" xfId="0" applyFont="1" applyFill="1" applyBorder="1" applyAlignment="1">
      <alignment horizontal="center" wrapText="1"/>
    </xf>
    <xf numFmtId="0" fontId="16" fillId="4" borderId="20" xfId="0" applyFont="1" applyFill="1" applyBorder="1"/>
    <xf numFmtId="0" fontId="0" fillId="0" borderId="0" xfId="0" applyAlignment="1">
      <alignment wrapText="1"/>
    </xf>
    <xf numFmtId="0" fontId="15" fillId="4" borderId="0" xfId="0" applyFont="1" applyFill="1" applyAlignment="1">
      <alignment wrapText="1"/>
    </xf>
    <xf numFmtId="0" fontId="0" fillId="0" borderId="0" xfId="0" applyAlignment="1">
      <alignment vertical="top"/>
    </xf>
    <xf numFmtId="0" fontId="6" fillId="0" borderId="0" xfId="2" applyAlignment="1">
      <alignment vertical="top" wrapText="1"/>
    </xf>
    <xf numFmtId="0" fontId="25" fillId="0" borderId="0" xfId="0" applyFont="1" applyAlignment="1">
      <alignment vertical="top"/>
    </xf>
    <xf numFmtId="0" fontId="0" fillId="0" borderId="0" xfId="0" applyAlignment="1">
      <alignment vertical="top" wrapText="1"/>
    </xf>
    <xf numFmtId="0" fontId="6" fillId="0" borderId="0" xfId="2" applyAlignment="1">
      <alignment vertical="top"/>
    </xf>
    <xf numFmtId="0" fontId="3" fillId="0" borderId="0" xfId="0" applyFont="1" applyAlignment="1">
      <alignment vertical="top"/>
    </xf>
    <xf numFmtId="8" fontId="19" fillId="6" borderId="1" xfId="0" applyNumberFormat="1" applyFont="1" applyFill="1" applyBorder="1" applyAlignment="1">
      <alignment vertical="center"/>
    </xf>
    <xf numFmtId="1" fontId="19" fillId="7" borderId="1" xfId="0" applyNumberFormat="1" applyFont="1" applyFill="1" applyBorder="1" applyAlignment="1">
      <alignment horizontal="center" vertical="center"/>
    </xf>
    <xf numFmtId="0" fontId="7" fillId="6" borderId="4" xfId="0" applyFont="1" applyFill="1" applyBorder="1" applyAlignment="1">
      <alignment horizontal="center"/>
    </xf>
    <xf numFmtId="0" fontId="0" fillId="8" borderId="0" xfId="0" applyFill="1" applyAlignment="1">
      <alignment vertical="top"/>
    </xf>
    <xf numFmtId="0" fontId="27" fillId="0" borderId="0" xfId="0" applyFont="1"/>
    <xf numFmtId="0" fontId="22" fillId="9" borderId="1" xfId="0" applyFont="1" applyFill="1" applyBorder="1" applyAlignment="1">
      <alignment vertical="center" wrapText="1"/>
    </xf>
    <xf numFmtId="0" fontId="7" fillId="9" borderId="1" xfId="0" applyFont="1" applyFill="1" applyBorder="1" applyAlignment="1">
      <alignment vertical="center" wrapText="1"/>
    </xf>
    <xf numFmtId="0" fontId="18" fillId="9" borderId="1" xfId="0" applyFont="1" applyFill="1" applyBorder="1" applyAlignment="1">
      <alignment vertical="center" wrapText="1"/>
    </xf>
    <xf numFmtId="0" fontId="16" fillId="4" borderId="14" xfId="0" applyFont="1" applyFill="1" applyBorder="1" applyAlignment="1">
      <alignment horizontal="left" vertical="center" wrapText="1"/>
    </xf>
    <xf numFmtId="0" fontId="18" fillId="0" borderId="1" xfId="0" applyFont="1" applyBorder="1" applyAlignment="1">
      <alignment horizontal="left"/>
    </xf>
    <xf numFmtId="0" fontId="18" fillId="2" borderId="1" xfId="0" applyFont="1" applyFill="1" applyBorder="1" applyAlignment="1">
      <alignment wrapText="1"/>
    </xf>
    <xf numFmtId="0" fontId="18" fillId="6" borderId="1" xfId="0" applyFont="1" applyFill="1" applyBorder="1" applyAlignment="1">
      <alignment horizontal="center"/>
    </xf>
    <xf numFmtId="164" fontId="18" fillId="0" borderId="1" xfId="0" applyNumberFormat="1" applyFont="1" applyBorder="1"/>
    <xf numFmtId="0" fontId="18" fillId="0" borderId="4" xfId="0" applyFont="1" applyBorder="1" applyAlignment="1">
      <alignment wrapText="1"/>
    </xf>
    <xf numFmtId="0" fontId="18" fillId="5" borderId="1" xfId="0" applyFont="1" applyFill="1" applyBorder="1" applyAlignment="1">
      <alignment horizontal="center"/>
    </xf>
    <xf numFmtId="164" fontId="18" fillId="5" borderId="1" xfId="0" applyNumberFormat="1" applyFont="1" applyFill="1" applyBorder="1"/>
    <xf numFmtId="0" fontId="18" fillId="4" borderId="1" xfId="0" applyFont="1" applyFill="1" applyBorder="1" applyAlignment="1">
      <alignment horizontal="left"/>
    </xf>
    <xf numFmtId="0" fontId="16" fillId="4" borderId="11" xfId="0" applyFont="1" applyFill="1" applyBorder="1"/>
    <xf numFmtId="0" fontId="16" fillId="4" borderId="6" xfId="0" applyFont="1" applyFill="1" applyBorder="1"/>
    <xf numFmtId="0" fontId="16" fillId="4" borderId="6" xfId="0" applyFont="1" applyFill="1" applyBorder="1" applyAlignment="1">
      <alignment horizontal="center"/>
    </xf>
    <xf numFmtId="164" fontId="16" fillId="4" borderId="5" xfId="0" applyNumberFormat="1" applyFont="1" applyFill="1" applyBorder="1"/>
    <xf numFmtId="0" fontId="16" fillId="0" borderId="0" xfId="0" applyFont="1" applyAlignment="1">
      <alignment horizontal="left" vertical="center"/>
    </xf>
    <xf numFmtId="0" fontId="16" fillId="0" borderId="0" xfId="0" applyFont="1"/>
    <xf numFmtId="0" fontId="16" fillId="0" borderId="0" xfId="0" applyFont="1" applyAlignment="1">
      <alignment horizontal="center"/>
    </xf>
    <xf numFmtId="164" fontId="16" fillId="0" borderId="0" xfId="0" applyNumberFormat="1" applyFont="1"/>
    <xf numFmtId="0" fontId="18" fillId="0" borderId="0" xfId="0" applyFont="1"/>
    <xf numFmtId="0" fontId="18" fillId="0" borderId="0" xfId="0" applyFont="1" applyAlignment="1">
      <alignment horizontal="center"/>
    </xf>
    <xf numFmtId="0" fontId="28" fillId="0" borderId="0" xfId="0" applyFont="1" applyAlignment="1">
      <alignment horizontal="left" vertical="center"/>
    </xf>
    <xf numFmtId="0" fontId="29" fillId="0" borderId="0" xfId="0" applyFont="1"/>
    <xf numFmtId="0" fontId="29" fillId="0" borderId="0" xfId="0" applyFont="1" applyAlignment="1">
      <alignment horizontal="left"/>
    </xf>
    <xf numFmtId="0" fontId="30" fillId="0" borderId="0" xfId="0" applyFont="1" applyAlignment="1">
      <alignment horizontal="left" vertical="center"/>
    </xf>
    <xf numFmtId="0" fontId="29" fillId="0" borderId="0" xfId="0" applyFont="1" applyAlignment="1">
      <alignment horizontal="center"/>
    </xf>
    <xf numFmtId="0" fontId="29" fillId="0" borderId="0" xfId="0" applyFont="1" applyAlignment="1">
      <alignment horizontal="left" vertical="top" wrapText="1"/>
    </xf>
    <xf numFmtId="4" fontId="17" fillId="0" borderId="0" xfId="0" applyNumberFormat="1" applyFont="1" applyAlignment="1">
      <alignment vertical="center"/>
    </xf>
    <xf numFmtId="4" fontId="9" fillId="0" borderId="0" xfId="0" applyNumberFormat="1" applyFont="1" applyAlignment="1">
      <alignment vertical="center"/>
    </xf>
    <xf numFmtId="4" fontId="18" fillId="0" borderId="0" xfId="0" applyNumberFormat="1" applyFont="1" applyAlignment="1">
      <alignment vertical="center"/>
    </xf>
    <xf numFmtId="4" fontId="19" fillId="0" borderId="0" xfId="0" applyNumberFormat="1" applyFont="1"/>
    <xf numFmtId="4" fontId="13" fillId="4" borderId="1" xfId="0" applyNumberFormat="1" applyFont="1" applyFill="1" applyBorder="1" applyAlignment="1">
      <alignment horizontal="center" vertical="center" wrapText="1"/>
    </xf>
    <xf numFmtId="4" fontId="20" fillId="4" borderId="1" xfId="0" applyNumberFormat="1" applyFont="1" applyFill="1" applyBorder="1" applyAlignment="1">
      <alignment horizontal="center" vertical="center"/>
    </xf>
    <xf numFmtId="4" fontId="19" fillId="0" borderId="3" xfId="0" applyNumberFormat="1" applyFont="1" applyBorder="1" applyAlignment="1">
      <alignment horizontal="center" vertical="center"/>
    </xf>
    <xf numFmtId="4" fontId="19" fillId="0" borderId="0" xfId="0" applyNumberFormat="1" applyFont="1" applyAlignment="1">
      <alignment horizontal="center" vertical="center" wrapText="1"/>
    </xf>
    <xf numFmtId="4" fontId="19" fillId="0" borderId="8" xfId="0" applyNumberFormat="1" applyFont="1" applyBorder="1"/>
    <xf numFmtId="4" fontId="23" fillId="4" borderId="1" xfId="0" applyNumberFormat="1" applyFont="1" applyFill="1" applyBorder="1" applyAlignment="1">
      <alignment horizontal="center" vertical="center"/>
    </xf>
    <xf numFmtId="4" fontId="19" fillId="0" borderId="0" xfId="0" applyNumberFormat="1" applyFont="1" applyAlignment="1">
      <alignment horizontal="center" vertical="center"/>
    </xf>
    <xf numFmtId="4" fontId="19" fillId="0" borderId="0" xfId="0" applyNumberFormat="1" applyFont="1" applyAlignment="1">
      <alignment vertical="center"/>
    </xf>
    <xf numFmtId="4" fontId="19" fillId="0" borderId="0" xfId="0" applyNumberFormat="1" applyFont="1" applyAlignment="1">
      <alignment vertical="center" wrapText="1"/>
    </xf>
    <xf numFmtId="4" fontId="20" fillId="4" borderId="1" xfId="0" applyNumberFormat="1" applyFont="1" applyFill="1" applyBorder="1" applyAlignment="1">
      <alignment horizontal="center" vertical="center" wrapText="1"/>
    </xf>
    <xf numFmtId="4" fontId="19" fillId="0" borderId="8" xfId="0" applyNumberFormat="1" applyFont="1" applyBorder="1" applyAlignment="1">
      <alignment vertical="center" wrapText="1"/>
    </xf>
    <xf numFmtId="4" fontId="7" fillId="0" borderId="0" xfId="0" applyNumberFormat="1" applyFont="1" applyAlignment="1">
      <alignment horizontal="center"/>
    </xf>
    <xf numFmtId="4" fontId="7" fillId="0" borderId="0" xfId="0" applyNumberFormat="1" applyFont="1"/>
    <xf numFmtId="164" fontId="18" fillId="0" borderId="7" xfId="0" applyNumberFormat="1" applyFont="1" applyBorder="1" applyAlignment="1">
      <alignment horizontal="center" vertical="center" wrapText="1"/>
    </xf>
    <xf numFmtId="164" fontId="18" fillId="0" borderId="9" xfId="0" applyNumberFormat="1" applyFont="1" applyBorder="1" applyAlignment="1">
      <alignment horizontal="center" vertical="center" wrapText="1"/>
    </xf>
    <xf numFmtId="164" fontId="18" fillId="0" borderId="1" xfId="0" applyNumberFormat="1" applyFont="1" applyBorder="1" applyAlignment="1">
      <alignment horizontal="center" vertical="center"/>
    </xf>
    <xf numFmtId="0" fontId="29" fillId="0" borderId="0" xfId="0" applyFont="1" applyAlignment="1">
      <alignment wrapText="1"/>
    </xf>
    <xf numFmtId="0" fontId="31" fillId="0" borderId="0" xfId="0" applyFont="1" applyAlignment="1">
      <alignment horizontal="left" vertical="center"/>
    </xf>
    <xf numFmtId="164" fontId="18" fillId="0" borderId="6" xfId="0" applyNumberFormat="1" applyFont="1" applyBorder="1" applyAlignment="1">
      <alignment horizontal="center" wrapText="1"/>
    </xf>
    <xf numFmtId="8" fontId="18" fillId="0" borderId="8" xfId="0" applyNumberFormat="1" applyFont="1" applyBorder="1" applyAlignment="1">
      <alignment horizontal="center" wrapText="1"/>
    </xf>
    <xf numFmtId="4" fontId="21" fillId="0" borderId="1" xfId="1" applyNumberFormat="1" applyFont="1" applyFill="1" applyBorder="1" applyAlignment="1">
      <alignment horizontal="center" vertical="center"/>
    </xf>
    <xf numFmtId="4" fontId="22" fillId="0" borderId="1" xfId="0" applyNumberFormat="1" applyFont="1" applyBorder="1" applyAlignment="1">
      <alignment horizontal="center" vertical="center"/>
    </xf>
    <xf numFmtId="0" fontId="22" fillId="0" borderId="1" xfId="0" applyFont="1" applyBorder="1" applyAlignment="1">
      <alignment vertical="top" wrapText="1"/>
    </xf>
    <xf numFmtId="4" fontId="19" fillId="0" borderId="1" xfId="0" applyNumberFormat="1" applyFont="1" applyBorder="1" applyAlignment="1">
      <alignment horizontal="center" vertical="center"/>
    </xf>
    <xf numFmtId="164" fontId="8" fillId="0" borderId="0" xfId="0" applyNumberFormat="1" applyFont="1" applyAlignment="1">
      <alignment horizontal="center" vertical="center" wrapText="1"/>
    </xf>
    <xf numFmtId="1" fontId="7" fillId="2" borderId="0" xfId="0" applyNumberFormat="1" applyFont="1" applyFill="1"/>
    <xf numFmtId="164" fontId="7" fillId="0" borderId="0" xfId="0" applyNumberFormat="1" applyFont="1" applyAlignment="1">
      <alignment vertical="center" wrapText="1"/>
    </xf>
    <xf numFmtId="0" fontId="32" fillId="4" borderId="0" xfId="0" applyFont="1" applyFill="1" applyAlignment="1">
      <alignment vertical="center"/>
    </xf>
    <xf numFmtId="0" fontId="32" fillId="4" borderId="0" xfId="0" applyFont="1" applyFill="1"/>
    <xf numFmtId="0" fontId="33" fillId="4" borderId="0" xfId="0" applyFont="1" applyFill="1"/>
    <xf numFmtId="8" fontId="7" fillId="0" borderId="0" xfId="0" applyNumberFormat="1" applyFont="1"/>
    <xf numFmtId="0" fontId="33" fillId="4" borderId="0" xfId="0" applyFont="1" applyFill="1" applyAlignment="1">
      <alignment wrapText="1"/>
    </xf>
    <xf numFmtId="164" fontId="4" fillId="0" borderId="0" xfId="0" applyNumberFormat="1" applyFont="1" applyAlignment="1">
      <alignment vertical="center" wrapText="1"/>
    </xf>
    <xf numFmtId="164" fontId="33" fillId="4" borderId="0" xfId="0" applyNumberFormat="1" applyFont="1" applyFill="1"/>
    <xf numFmtId="164" fontId="0" fillId="0" borderId="0" xfId="0" applyNumberFormat="1"/>
    <xf numFmtId="0" fontId="8" fillId="0" borderId="0" xfId="0" applyFont="1" applyAlignment="1">
      <alignment vertical="center" wrapText="1"/>
    </xf>
    <xf numFmtId="1" fontId="7" fillId="2" borderId="0" xfId="0" applyNumberFormat="1" applyFont="1" applyFill="1" applyAlignment="1">
      <alignment vertical="center" wrapText="1"/>
    </xf>
    <xf numFmtId="164" fontId="7" fillId="0" borderId="0" xfId="0" applyNumberFormat="1" applyFont="1" applyAlignment="1">
      <alignment horizontal="center" vertical="center" wrapText="1"/>
    </xf>
    <xf numFmtId="0" fontId="13" fillId="4" borderId="5" xfId="0" applyFont="1" applyFill="1" applyBorder="1" applyAlignment="1">
      <alignment horizontal="left" vertical="top"/>
    </xf>
    <xf numFmtId="8" fontId="7" fillId="0" borderId="1" xfId="0" applyNumberFormat="1" applyFont="1" applyBorder="1" applyAlignment="1">
      <alignment horizontal="left" vertical="top"/>
    </xf>
    <xf numFmtId="0" fontId="7" fillId="0" borderId="1" xfId="0" applyFont="1" applyBorder="1" applyAlignment="1">
      <alignment horizontal="left" vertical="top" wrapText="1"/>
    </xf>
    <xf numFmtId="8" fontId="8" fillId="0" borderId="0" xfId="0" applyNumberFormat="1" applyFont="1" applyAlignment="1">
      <alignment horizontal="left" vertical="center" wrapText="1" indent="5"/>
    </xf>
    <xf numFmtId="0" fontId="6" fillId="0" borderId="0" xfId="2" applyAlignment="1">
      <alignment wrapText="1"/>
    </xf>
    <xf numFmtId="0" fontId="15" fillId="4" borderId="0" xfId="0" applyFont="1" applyFill="1" applyAlignment="1">
      <alignment horizontal="center" vertical="top"/>
    </xf>
    <xf numFmtId="0" fontId="0" fillId="0" borderId="0" xfId="0" applyAlignment="1">
      <alignment horizontal="left" vertical="top" wrapText="1"/>
    </xf>
    <xf numFmtId="0" fontId="12" fillId="4" borderId="0" xfId="0" applyFont="1" applyFill="1" applyAlignment="1">
      <alignment horizontal="left" vertical="top"/>
    </xf>
    <xf numFmtId="0" fontId="12" fillId="4" borderId="0" xfId="0" applyFont="1" applyFill="1" applyAlignment="1">
      <alignment vertical="center"/>
    </xf>
    <xf numFmtId="0" fontId="0" fillId="0" borderId="0" xfId="0"/>
    <xf numFmtId="0" fontId="7" fillId="0" borderId="0" xfId="0" applyFont="1" applyAlignment="1">
      <alignment horizontal="left" vertical="top" wrapText="1"/>
    </xf>
    <xf numFmtId="0" fontId="7" fillId="0" borderId="0" xfId="0" applyFont="1" applyAlignment="1">
      <alignment horizontal="left" vertical="center" wrapText="1"/>
    </xf>
    <xf numFmtId="0" fontId="12" fillId="4" borderId="0" xfId="0" applyFont="1" applyFill="1" applyAlignment="1">
      <alignment horizontal="left" vertical="center"/>
    </xf>
    <xf numFmtId="0" fontId="18" fillId="0" borderId="0" xfId="0" applyFont="1" applyAlignment="1">
      <alignment horizontal="left" vertical="top" wrapText="1"/>
    </xf>
    <xf numFmtId="0" fontId="18" fillId="0" borderId="0" xfId="0" applyFont="1" applyAlignment="1">
      <alignment horizontal="left" vertical="top"/>
    </xf>
    <xf numFmtId="0" fontId="13" fillId="4" borderId="0" xfId="0" applyFont="1" applyFill="1" applyAlignment="1">
      <alignment vertical="center"/>
    </xf>
    <xf numFmtId="0" fontId="19" fillId="0" borderId="0" xfId="0" applyFont="1" applyAlignment="1">
      <alignment vertical="center" wrapText="1"/>
    </xf>
    <xf numFmtId="0" fontId="12" fillId="4" borderId="0" xfId="0" applyFont="1" applyFill="1"/>
    <xf numFmtId="0" fontId="12" fillId="4" borderId="0" xfId="0" applyFont="1" applyFill="1" applyAlignment="1">
      <alignment horizontal="left"/>
    </xf>
  </cellXfs>
  <cellStyles count="3">
    <cellStyle name="Good" xfId="1" builtinId="26"/>
    <cellStyle name="Hyperlink" xfId="2" builtinId="8"/>
    <cellStyle name="Normal" xfId="0" builtinId="0"/>
  </cellStyles>
  <dxfs count="0"/>
  <tableStyles count="0" defaultTableStyle="TableStyleMedium2" defaultPivotStyle="PivotStyleLight16"/>
  <colors>
    <mruColors>
      <color rgb="FF00AB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3174</xdr:colOff>
      <xdr:row>1</xdr:row>
      <xdr:rowOff>2276</xdr:rowOff>
    </xdr:to>
    <xdr:pic>
      <xdr:nvPicPr>
        <xdr:cNvPr id="2" name="Picture 1">
          <a:extLst>
            <a:ext uri="{FF2B5EF4-FFF2-40B4-BE49-F238E27FC236}">
              <a16:creationId xmlns:a16="http://schemas.microsoft.com/office/drawing/2014/main" id="{0F573054-F970-47C6-AD83-C543839530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52524" cy="1875526"/>
        </a:xfrm>
        <a:prstGeom prst="rect">
          <a:avLst/>
        </a:prstGeom>
        <a:solidFill>
          <a:srgbClr val="00ABAE"/>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1103291</xdr:colOff>
      <xdr:row>1</xdr:row>
      <xdr:rowOff>0</xdr:rowOff>
    </xdr:to>
    <xdr:pic>
      <xdr:nvPicPr>
        <xdr:cNvPr id="3" name="Picture 2">
          <a:extLst>
            <a:ext uri="{FF2B5EF4-FFF2-40B4-BE49-F238E27FC236}">
              <a16:creationId xmlns:a16="http://schemas.microsoft.com/office/drawing/2014/main" id="{10CA7636-12A4-44DA-B9A4-E0FC962949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103290" cy="1781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ristolwater.co.uk/hubfs/BRL%20Charging%20Arrangements%20for%20New%20Connections%2025-26_final.pdf" TargetMode="External"/><Relationship Id="rId1" Type="http://schemas.openxmlformats.org/officeDocument/2006/relationships/hyperlink" Target="https://www.bristolwater.co.uk/charges-regula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F3C61-8AEB-4B8A-9F36-BBCF3BC878C2}">
  <sheetPr>
    <tabColor theme="9"/>
  </sheetPr>
  <dimension ref="A1:Q27"/>
  <sheetViews>
    <sheetView topLeftCell="A8" workbookViewId="0">
      <selection activeCell="B13" sqref="B13"/>
    </sheetView>
  </sheetViews>
  <sheetFormatPr defaultRowHeight="15" x14ac:dyDescent="0.25"/>
  <cols>
    <col min="1" max="1" width="16.42578125" customWidth="1"/>
    <col min="2" max="2" width="21.28515625" customWidth="1"/>
    <col min="3" max="3" width="54.28515625" customWidth="1"/>
    <col min="4" max="4" width="30" style="128" customWidth="1"/>
  </cols>
  <sheetData>
    <row r="1" spans="1:17" ht="147.94999999999999" customHeight="1" x14ac:dyDescent="0.35">
      <c r="B1" s="216" t="s">
        <v>0</v>
      </c>
      <c r="C1" s="216"/>
      <c r="D1" s="129"/>
    </row>
    <row r="3" spans="1:17" s="130" customFormat="1" x14ac:dyDescent="0.25">
      <c r="A3" s="132" t="s">
        <v>1</v>
      </c>
      <c r="D3" s="133"/>
    </row>
    <row r="4" spans="1:17" s="130" customFormat="1" x14ac:dyDescent="0.25">
      <c r="D4" s="133"/>
    </row>
    <row r="5" spans="1:17" s="130" customFormat="1" ht="32.450000000000003" customHeight="1" x14ac:dyDescent="0.25">
      <c r="A5" s="217" t="s">
        <v>2</v>
      </c>
      <c r="B5" s="217"/>
      <c r="C5" s="217"/>
      <c r="D5" s="133"/>
    </row>
    <row r="6" spans="1:17" s="130" customFormat="1" ht="66.599999999999994" customHeight="1" x14ac:dyDescent="0.25">
      <c r="A6" s="130" t="s">
        <v>3</v>
      </c>
      <c r="D6" s="215" t="s">
        <v>474</v>
      </c>
      <c r="Q6" s="134"/>
    </row>
    <row r="7" spans="1:17" s="130" customFormat="1" x14ac:dyDescent="0.25">
      <c r="A7" s="130" t="s">
        <v>4</v>
      </c>
      <c r="D7" s="133"/>
    </row>
    <row r="8" spans="1:17" s="130" customFormat="1" x14ac:dyDescent="0.25">
      <c r="D8" s="133"/>
    </row>
    <row r="9" spans="1:17" s="130" customFormat="1" x14ac:dyDescent="0.25">
      <c r="A9" s="130" t="s">
        <v>475</v>
      </c>
      <c r="D9" s="133"/>
    </row>
    <row r="10" spans="1:17" s="130" customFormat="1" x14ac:dyDescent="0.25">
      <c r="D10" s="133"/>
    </row>
    <row r="11" spans="1:17" s="130" customFormat="1" x14ac:dyDescent="0.25">
      <c r="A11" s="130" t="s">
        <v>5</v>
      </c>
      <c r="D11" s="133"/>
    </row>
    <row r="12" spans="1:17" s="130" customFormat="1" x14ac:dyDescent="0.25">
      <c r="D12" s="133"/>
    </row>
    <row r="13" spans="1:17" s="130" customFormat="1" ht="30" x14ac:dyDescent="0.25">
      <c r="A13" s="130" t="s">
        <v>6</v>
      </c>
      <c r="D13" s="131" t="s">
        <v>7</v>
      </c>
    </row>
    <row r="14" spans="1:17" s="130" customFormat="1" x14ac:dyDescent="0.25">
      <c r="D14" s="133"/>
    </row>
    <row r="15" spans="1:17" s="130" customFormat="1" x14ac:dyDescent="0.25">
      <c r="A15" s="132" t="s">
        <v>8</v>
      </c>
      <c r="D15" s="133"/>
    </row>
    <row r="16" spans="1:17" s="130" customFormat="1" x14ac:dyDescent="0.25">
      <c r="A16" s="135"/>
      <c r="D16" s="133"/>
    </row>
    <row r="17" spans="1:4" s="130" customFormat="1" x14ac:dyDescent="0.25">
      <c r="A17" s="132" t="s">
        <v>9</v>
      </c>
      <c r="D17" s="133"/>
    </row>
    <row r="18" spans="1:4" s="130" customFormat="1" ht="50.45" customHeight="1" x14ac:dyDescent="0.25">
      <c r="A18" s="217" t="s">
        <v>10</v>
      </c>
      <c r="B18" s="217"/>
      <c r="C18" s="217"/>
      <c r="D18" s="133"/>
    </row>
    <row r="19" spans="1:4" s="130" customFormat="1" x14ac:dyDescent="0.25">
      <c r="A19" s="130" t="s">
        <v>11</v>
      </c>
      <c r="D19" s="133"/>
    </row>
    <row r="20" spans="1:4" s="130" customFormat="1" x14ac:dyDescent="0.25">
      <c r="A20" s="130" t="s">
        <v>12</v>
      </c>
      <c r="D20" s="133"/>
    </row>
    <row r="21" spans="1:4" s="130" customFormat="1" x14ac:dyDescent="0.25">
      <c r="A21" s="130" t="s">
        <v>13</v>
      </c>
      <c r="D21" s="133"/>
    </row>
    <row r="22" spans="1:4" s="130" customFormat="1" x14ac:dyDescent="0.25">
      <c r="D22" s="133"/>
    </row>
    <row r="23" spans="1:4" s="130" customFormat="1" x14ac:dyDescent="0.25">
      <c r="A23" s="132" t="s">
        <v>14</v>
      </c>
      <c r="D23" s="133"/>
    </row>
    <row r="24" spans="1:4" s="130" customFormat="1" ht="63.95" customHeight="1" x14ac:dyDescent="0.25">
      <c r="A24" s="217" t="s">
        <v>15</v>
      </c>
      <c r="B24" s="217"/>
      <c r="C24" s="217"/>
      <c r="D24" s="133"/>
    </row>
    <row r="25" spans="1:4" s="130" customFormat="1" x14ac:dyDescent="0.25">
      <c r="A25" s="130" t="s">
        <v>16</v>
      </c>
      <c r="D25" s="133"/>
    </row>
    <row r="26" spans="1:4" s="130" customFormat="1" x14ac:dyDescent="0.25">
      <c r="A26" s="130" t="s">
        <v>17</v>
      </c>
      <c r="D26" s="133"/>
    </row>
    <row r="27" spans="1:4" s="130" customFormat="1" x14ac:dyDescent="0.25">
      <c r="A27" s="139" t="s">
        <v>18</v>
      </c>
      <c r="D27" s="133"/>
    </row>
  </sheetData>
  <mergeCells count="4">
    <mergeCell ref="B1:C1"/>
    <mergeCell ref="A24:C24"/>
    <mergeCell ref="A18:C18"/>
    <mergeCell ref="A5:C5"/>
  </mergeCells>
  <hyperlinks>
    <hyperlink ref="D13" r:id="rId1" xr:uid="{11D6C686-E577-4373-8762-CB21B56F01C6}"/>
    <hyperlink ref="D6" r:id="rId2" display="https://www.bristolwater.co.uk/hubfs/BRL Charging Arrangements for New Connections 25-26_final.pdf" xr:uid="{EE782B09-9086-4E91-9C8C-4E30C15F1758}"/>
  </hyperlinks>
  <pageMargins left="0.7" right="0.7" top="0.75" bottom="0.75" header="0.3" footer="0.3"/>
  <pageSetup paperSize="9"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O30"/>
  <sheetViews>
    <sheetView tabSelected="1" zoomScale="70" zoomScaleNormal="70" workbookViewId="0">
      <selection activeCell="B22" sqref="B22"/>
    </sheetView>
  </sheetViews>
  <sheetFormatPr defaultColWidth="8.7109375" defaultRowHeight="16.5" x14ac:dyDescent="0.3"/>
  <cols>
    <col min="1" max="1" width="60.7109375" style="5" bestFit="1" customWidth="1"/>
    <col min="2" max="2" width="25.42578125" style="5" customWidth="1"/>
    <col min="3" max="3" width="71.5703125" style="5" customWidth="1"/>
    <col min="4" max="14" width="8.7109375" style="5"/>
    <col min="15" max="15" width="31" style="5" customWidth="1"/>
    <col min="16" max="16384" width="8.7109375" style="5"/>
  </cols>
  <sheetData>
    <row r="1" spans="1:3" ht="140.44999999999999" customHeight="1" x14ac:dyDescent="0.3">
      <c r="A1" s="17"/>
      <c r="B1" s="218" t="s">
        <v>19</v>
      </c>
      <c r="C1" s="218"/>
    </row>
    <row r="2" spans="1:3" ht="24" customHeight="1" x14ac:dyDescent="0.3"/>
    <row r="3" spans="1:3" ht="24" x14ac:dyDescent="0.45">
      <c r="A3" s="15" t="s">
        <v>20</v>
      </c>
    </row>
    <row r="4" spans="1:3" ht="17.25" thickBot="1" x14ac:dyDescent="0.35"/>
    <row r="5" spans="1:3" ht="17.25" x14ac:dyDescent="0.3">
      <c r="A5" s="125" t="s">
        <v>21</v>
      </c>
      <c r="B5" s="126" t="s">
        <v>22</v>
      </c>
      <c r="C5" s="127" t="s">
        <v>23</v>
      </c>
    </row>
    <row r="6" spans="1:3" x14ac:dyDescent="0.3">
      <c r="A6" s="18" t="s">
        <v>24</v>
      </c>
      <c r="C6" s="9"/>
    </row>
    <row r="7" spans="1:3" x14ac:dyDescent="0.3">
      <c r="A7" s="7" t="s">
        <v>456</v>
      </c>
      <c r="B7" s="85">
        <f>'Non-physical charges mains'!F13</f>
        <v>0</v>
      </c>
      <c r="C7" s="8"/>
    </row>
    <row r="8" spans="1:3" x14ac:dyDescent="0.3">
      <c r="A8" s="7" t="s">
        <v>428</v>
      </c>
      <c r="B8" s="85">
        <f>'Non-physical charges services'!F19</f>
        <v>0</v>
      </c>
      <c r="C8" s="8"/>
    </row>
    <row r="9" spans="1:3" x14ac:dyDescent="0.3">
      <c r="A9" s="18"/>
      <c r="B9" s="85"/>
      <c r="C9" s="9"/>
    </row>
    <row r="10" spans="1:3" ht="17.25" thickBot="1" x14ac:dyDescent="0.35">
      <c r="A10" s="22" t="s">
        <v>25</v>
      </c>
      <c r="B10" s="86">
        <f>SUM(B7:B8)</f>
        <v>0</v>
      </c>
      <c r="C10" s="10"/>
    </row>
    <row r="11" spans="1:3" x14ac:dyDescent="0.3">
      <c r="A11" s="19"/>
      <c r="B11" s="87"/>
      <c r="C11" s="20"/>
    </row>
    <row r="12" spans="1:3" x14ac:dyDescent="0.3">
      <c r="A12" s="11" t="s">
        <v>26</v>
      </c>
      <c r="B12" s="88">
        <f>'Mains and Services'!G29</f>
        <v>0</v>
      </c>
      <c r="C12" s="12" t="s">
        <v>27</v>
      </c>
    </row>
    <row r="13" spans="1:3" x14ac:dyDescent="0.3">
      <c r="A13" s="11"/>
      <c r="B13" s="88"/>
      <c r="C13" s="14"/>
    </row>
    <row r="14" spans="1:3" x14ac:dyDescent="0.3">
      <c r="A14" s="11" t="s">
        <v>28</v>
      </c>
      <c r="B14" s="73">
        <f>'Mains and Services'!G161</f>
        <v>0</v>
      </c>
      <c r="C14" s="9"/>
    </row>
    <row r="15" spans="1:3" x14ac:dyDescent="0.3">
      <c r="A15" s="11"/>
      <c r="B15" s="73"/>
      <c r="C15" s="9"/>
    </row>
    <row r="16" spans="1:3" x14ac:dyDescent="0.3">
      <c r="A16" s="11" t="s">
        <v>29</v>
      </c>
      <c r="B16" s="73">
        <f>'Mains and Services'!G167</f>
        <v>0</v>
      </c>
      <c r="C16" s="9"/>
    </row>
    <row r="17" spans="1:15" x14ac:dyDescent="0.3">
      <c r="A17" s="7" t="s">
        <v>30</v>
      </c>
      <c r="B17" s="88"/>
      <c r="C17" s="14"/>
    </row>
    <row r="18" spans="1:15" x14ac:dyDescent="0.3">
      <c r="A18" s="11" t="s">
        <v>31</v>
      </c>
      <c r="B18" s="73">
        <f>'Mains and Services'!G174</f>
        <v>0</v>
      </c>
      <c r="C18" s="9"/>
    </row>
    <row r="19" spans="1:15" x14ac:dyDescent="0.3">
      <c r="A19" s="11"/>
      <c r="B19" s="73"/>
      <c r="C19" s="9"/>
    </row>
    <row r="20" spans="1:15" x14ac:dyDescent="0.3">
      <c r="A20" s="11" t="s">
        <v>247</v>
      </c>
      <c r="B20" s="73">
        <f>'Mains and Services'!G187</f>
        <v>0</v>
      </c>
      <c r="C20" s="9"/>
    </row>
    <row r="21" spans="1:15" x14ac:dyDescent="0.3">
      <c r="A21" s="7"/>
      <c r="B21" s="73"/>
      <c r="C21" s="9"/>
    </row>
    <row r="22" spans="1:15" x14ac:dyDescent="0.3">
      <c r="A22" s="18" t="s">
        <v>32</v>
      </c>
      <c r="B22" s="73">
        <f>Diversions!H9</f>
        <v>0</v>
      </c>
      <c r="C22" s="9"/>
    </row>
    <row r="23" spans="1:15" x14ac:dyDescent="0.3">
      <c r="A23" s="7"/>
      <c r="B23" s="73"/>
      <c r="C23" s="9"/>
    </row>
    <row r="24" spans="1:15" x14ac:dyDescent="0.3">
      <c r="A24" s="18" t="s">
        <v>33</v>
      </c>
      <c r="B24" s="73">
        <f>'Traffic Man Costs and Permits'!F19</f>
        <v>0</v>
      </c>
      <c r="C24" s="9" t="s">
        <v>34</v>
      </c>
    </row>
    <row r="25" spans="1:15" x14ac:dyDescent="0.3">
      <c r="A25" s="7"/>
      <c r="B25" s="73"/>
      <c r="C25" s="9"/>
    </row>
    <row r="26" spans="1:15" x14ac:dyDescent="0.3">
      <c r="A26" s="18" t="s">
        <v>35</v>
      </c>
      <c r="B26" s="73">
        <f>'Land Entry '!F11</f>
        <v>0</v>
      </c>
      <c r="C26" s="9" t="s">
        <v>36</v>
      </c>
    </row>
    <row r="27" spans="1:15" x14ac:dyDescent="0.3">
      <c r="A27" s="7"/>
      <c r="B27" s="73"/>
      <c r="C27" s="9"/>
    </row>
    <row r="28" spans="1:15" ht="17.25" thickBot="1" x14ac:dyDescent="0.35">
      <c r="A28" s="22" t="s">
        <v>37</v>
      </c>
      <c r="B28" s="86">
        <f>'Exceptional Items'!C13</f>
        <v>0</v>
      </c>
      <c r="C28" s="10"/>
    </row>
    <row r="29" spans="1:15" ht="17.25" thickBot="1" x14ac:dyDescent="0.35">
      <c r="B29" s="21"/>
      <c r="M29" s="13" t="s">
        <v>30</v>
      </c>
      <c r="N29" s="13"/>
      <c r="O29" s="13"/>
    </row>
    <row r="30" spans="1:15" ht="27.75" thickBot="1" x14ac:dyDescent="0.55000000000000004">
      <c r="A30" s="83" t="s">
        <v>38</v>
      </c>
      <c r="B30" s="84">
        <f>(B10+B14+B16+B18+B20+B22+B24+B26+B28)</f>
        <v>0</v>
      </c>
    </row>
  </sheetData>
  <mergeCells count="1">
    <mergeCell ref="B1:C1"/>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
  <sheetViews>
    <sheetView workbookViewId="0">
      <selection activeCell="F13" sqref="F13"/>
    </sheetView>
  </sheetViews>
  <sheetFormatPr defaultColWidth="8.7109375" defaultRowHeight="16.5" x14ac:dyDescent="0.3"/>
  <cols>
    <col min="1" max="1" width="41.85546875" style="5" customWidth="1"/>
    <col min="2" max="2" width="59.140625" style="5" customWidth="1"/>
    <col min="3" max="4" width="15.85546875" style="5" customWidth="1"/>
    <col min="5" max="6" width="15.5703125" style="5" customWidth="1"/>
    <col min="7" max="7" width="22.7109375" style="5" customWidth="1"/>
    <col min="8" max="8" width="21.5703125" style="5" customWidth="1"/>
    <col min="9" max="9" width="12.140625" style="5" customWidth="1"/>
    <col min="10" max="16384" width="8.7109375" style="5"/>
  </cols>
  <sheetData>
    <row r="1" spans="1:9" ht="27" x14ac:dyDescent="0.3">
      <c r="A1" s="219" t="s">
        <v>456</v>
      </c>
      <c r="B1" s="219"/>
      <c r="C1" s="219"/>
      <c r="D1" s="219"/>
      <c r="E1" s="219"/>
      <c r="F1" s="219"/>
      <c r="G1" s="220"/>
      <c r="H1" s="220"/>
      <c r="I1" s="220"/>
    </row>
    <row r="2" spans="1:9" ht="17.25" thickBot="1" x14ac:dyDescent="0.35"/>
    <row r="3" spans="1:9" ht="31.5" customHeight="1" thickBot="1" x14ac:dyDescent="0.35">
      <c r="A3" s="31" t="s">
        <v>430</v>
      </c>
      <c r="B3" s="211" t="s">
        <v>457</v>
      </c>
      <c r="C3" s="211" t="s">
        <v>173</v>
      </c>
      <c r="D3" s="211" t="s">
        <v>56</v>
      </c>
      <c r="E3" s="211" t="s">
        <v>432</v>
      </c>
      <c r="F3" s="211" t="s">
        <v>473</v>
      </c>
      <c r="G3" s="32" t="s">
        <v>458</v>
      </c>
    </row>
    <row r="4" spans="1:9" ht="17.25" thickBot="1" x14ac:dyDescent="0.35">
      <c r="A4" s="25" t="s">
        <v>459</v>
      </c>
      <c r="B4" s="25"/>
      <c r="C4" s="25"/>
      <c r="D4" s="25"/>
      <c r="E4" s="25"/>
      <c r="F4" s="25"/>
      <c r="G4" s="25"/>
    </row>
    <row r="5" spans="1:9" ht="17.25" thickBot="1" x14ac:dyDescent="0.35">
      <c r="A5" s="79" t="s">
        <v>398</v>
      </c>
      <c r="B5" s="79" t="s">
        <v>460</v>
      </c>
      <c r="C5" s="79" t="s">
        <v>461</v>
      </c>
      <c r="D5" s="79"/>
      <c r="E5" s="212">
        <v>2881</v>
      </c>
      <c r="F5" s="212">
        <f>D5*E5</f>
        <v>0</v>
      </c>
      <c r="G5" s="80" t="s">
        <v>437</v>
      </c>
    </row>
    <row r="6" spans="1:9" ht="17.25" thickBot="1" x14ac:dyDescent="0.35">
      <c r="A6" s="79" t="s">
        <v>462</v>
      </c>
      <c r="B6" s="79" t="s">
        <v>463</v>
      </c>
      <c r="C6" s="79" t="s">
        <v>461</v>
      </c>
      <c r="D6" s="79"/>
      <c r="E6" s="212">
        <v>886</v>
      </c>
      <c r="F6" s="212">
        <f>D6*E6</f>
        <v>0</v>
      </c>
      <c r="G6" s="80" t="s">
        <v>437</v>
      </c>
    </row>
    <row r="7" spans="1:9" ht="17.25" thickBot="1" x14ac:dyDescent="0.35">
      <c r="A7" s="25" t="s">
        <v>464</v>
      </c>
      <c r="B7" s="79"/>
      <c r="C7" s="79"/>
      <c r="D7" s="79"/>
      <c r="E7" s="79"/>
      <c r="F7" s="79"/>
      <c r="G7" s="80"/>
    </row>
    <row r="8" spans="1:9" ht="17.25" thickBot="1" x14ac:dyDescent="0.35">
      <c r="A8" s="79" t="s">
        <v>465</v>
      </c>
      <c r="B8" s="79" t="s">
        <v>466</v>
      </c>
      <c r="C8" s="79" t="s">
        <v>461</v>
      </c>
      <c r="D8" s="79"/>
      <c r="E8" s="212">
        <v>1331</v>
      </c>
      <c r="F8" s="212">
        <f>D8*E8</f>
        <v>0</v>
      </c>
      <c r="G8" s="79" t="s">
        <v>455</v>
      </c>
    </row>
    <row r="9" spans="1:9" ht="33.75" thickBot="1" x14ac:dyDescent="0.35">
      <c r="A9" s="79" t="s">
        <v>467</v>
      </c>
      <c r="B9" s="213" t="s">
        <v>468</v>
      </c>
      <c r="C9" s="79" t="s">
        <v>461</v>
      </c>
      <c r="D9" s="79"/>
      <c r="E9" s="212">
        <v>944</v>
      </c>
      <c r="F9" s="212">
        <f>D9*E9</f>
        <v>0</v>
      </c>
      <c r="G9" s="80" t="s">
        <v>455</v>
      </c>
    </row>
    <row r="10" spans="1:9" ht="33.75" thickBot="1" x14ac:dyDescent="0.35">
      <c r="A10" s="79" t="s">
        <v>469</v>
      </c>
      <c r="B10" s="213" t="s">
        <v>470</v>
      </c>
      <c r="C10" s="79" t="s">
        <v>461</v>
      </c>
      <c r="D10" s="79"/>
      <c r="E10" s="212">
        <v>382</v>
      </c>
      <c r="F10" s="212">
        <f>D10*E10</f>
        <v>0</v>
      </c>
      <c r="G10" s="80" t="s">
        <v>437</v>
      </c>
    </row>
    <row r="11" spans="1:9" ht="33.75" thickBot="1" x14ac:dyDescent="0.35">
      <c r="A11" s="79"/>
      <c r="B11" s="213" t="s">
        <v>471</v>
      </c>
      <c r="C11" s="79" t="s">
        <v>472</v>
      </c>
      <c r="D11" s="79"/>
      <c r="E11" s="212">
        <v>1331</v>
      </c>
      <c r="F11" s="212">
        <f>D11*E11</f>
        <v>0</v>
      </c>
      <c r="G11" s="80" t="s">
        <v>455</v>
      </c>
    </row>
    <row r="12" spans="1:9" x14ac:dyDescent="0.3">
      <c r="A12" s="23"/>
      <c r="B12" s="23"/>
      <c r="C12" s="23"/>
      <c r="D12" s="23"/>
      <c r="E12" s="23"/>
      <c r="F12" s="23"/>
      <c r="G12" s="6"/>
    </row>
    <row r="13" spans="1:9" x14ac:dyDescent="0.3">
      <c r="A13" s="23" t="s">
        <v>41</v>
      </c>
      <c r="B13" s="23"/>
      <c r="C13" s="23"/>
      <c r="D13" s="23"/>
      <c r="E13" s="23"/>
      <c r="F13" s="214">
        <f>F5+F6+F8+F9+F10+F11</f>
        <v>0</v>
      </c>
      <c r="G13" s="6"/>
    </row>
    <row r="14" spans="1:9" ht="30" customHeight="1" x14ac:dyDescent="0.3">
      <c r="A14" s="222"/>
      <c r="B14" s="222"/>
      <c r="C14" s="222"/>
      <c r="D14" s="222"/>
      <c r="E14" s="222"/>
      <c r="F14" s="222"/>
      <c r="G14" s="222"/>
      <c r="H14" s="222"/>
      <c r="I14" s="27"/>
    </row>
    <row r="15" spans="1:9" ht="35.1" customHeight="1" x14ac:dyDescent="0.3">
      <c r="A15" s="222"/>
      <c r="B15" s="222"/>
      <c r="C15" s="222"/>
      <c r="D15" s="222"/>
      <c r="E15" s="222"/>
      <c r="F15" s="222"/>
      <c r="G15" s="222"/>
      <c r="H15" s="222"/>
      <c r="I15" s="27"/>
    </row>
    <row r="16" spans="1:9" ht="56.1" customHeight="1" x14ac:dyDescent="0.3">
      <c r="A16" s="221"/>
      <c r="B16" s="221"/>
      <c r="C16" s="221"/>
      <c r="D16" s="221"/>
      <c r="E16" s="221"/>
      <c r="F16" s="221"/>
      <c r="G16" s="221"/>
      <c r="H16" s="221"/>
      <c r="I16" s="27"/>
    </row>
    <row r="17" spans="1:9" ht="35.1" customHeight="1" x14ac:dyDescent="0.3">
      <c r="A17" s="113"/>
      <c r="B17" s="113"/>
      <c r="C17" s="113"/>
      <c r="D17" s="113"/>
      <c r="E17" s="113"/>
      <c r="F17" s="113"/>
      <c r="G17" s="113"/>
      <c r="H17" s="113"/>
      <c r="I17" s="27"/>
    </row>
    <row r="19" spans="1:9" ht="36.950000000000003" customHeight="1" x14ac:dyDescent="0.3">
      <c r="I19" s="78"/>
    </row>
    <row r="23" spans="1:9" x14ac:dyDescent="0.3">
      <c r="A23" s="81" t="s">
        <v>40</v>
      </c>
      <c r="B23" s="81"/>
      <c r="C23" s="81"/>
      <c r="D23" s="81"/>
      <c r="E23" s="81"/>
      <c r="F23" s="81"/>
    </row>
    <row r="24" spans="1:9" x14ac:dyDescent="0.3">
      <c r="A24" s="81" t="s">
        <v>42</v>
      </c>
      <c r="B24" s="81"/>
      <c r="C24" s="81"/>
      <c r="D24" s="81"/>
      <c r="E24" s="81"/>
      <c r="F24" s="81"/>
    </row>
  </sheetData>
  <mergeCells count="4">
    <mergeCell ref="A1:I1"/>
    <mergeCell ref="A16:H16"/>
    <mergeCell ref="A14:H14"/>
    <mergeCell ref="A15:H15"/>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9"/>
  <sheetViews>
    <sheetView workbookViewId="0">
      <selection activeCell="F19" sqref="F19"/>
    </sheetView>
  </sheetViews>
  <sheetFormatPr defaultRowHeight="15" x14ac:dyDescent="0.25"/>
  <cols>
    <col min="1" max="1" width="18.5703125" customWidth="1"/>
    <col min="2" max="2" width="54.5703125" customWidth="1"/>
    <col min="3" max="3" width="16.42578125" customWidth="1"/>
    <col min="4" max="4" width="10.28515625" style="207" customWidth="1"/>
    <col min="5" max="6" width="10.28515625" customWidth="1"/>
    <col min="7" max="7" width="27.85546875" customWidth="1"/>
  </cols>
  <sheetData>
    <row r="1" spans="1:15" ht="44.1" customHeight="1" x14ac:dyDescent="0.25">
      <c r="A1" s="223" t="s">
        <v>427</v>
      </c>
      <c r="B1" s="223"/>
      <c r="C1" s="223"/>
      <c r="D1" s="220"/>
    </row>
    <row r="2" spans="1:15" ht="74.099999999999994" customHeight="1" x14ac:dyDescent="0.25">
      <c r="A2" s="222" t="s">
        <v>429</v>
      </c>
      <c r="B2" s="222"/>
      <c r="C2" s="222"/>
      <c r="D2" s="205"/>
      <c r="E2" s="28"/>
      <c r="F2" s="28"/>
      <c r="G2" s="28"/>
      <c r="H2" s="28"/>
      <c r="I2" s="28"/>
      <c r="J2" s="28"/>
      <c r="K2" s="28"/>
      <c r="L2" s="28"/>
      <c r="M2" s="28"/>
      <c r="N2" s="28"/>
      <c r="O2" s="28"/>
    </row>
    <row r="3" spans="1:15" ht="18.95" customHeight="1" x14ac:dyDescent="0.25">
      <c r="A3" s="114"/>
      <c r="B3" s="114"/>
      <c r="C3" s="114"/>
      <c r="D3" s="205"/>
      <c r="E3" s="28"/>
      <c r="F3" s="28"/>
      <c r="G3" s="28"/>
      <c r="H3" s="28"/>
      <c r="I3" s="28"/>
      <c r="J3" s="28"/>
      <c r="K3" s="28"/>
      <c r="L3" s="28"/>
      <c r="M3" s="28"/>
      <c r="N3" s="28"/>
      <c r="O3" s="28"/>
    </row>
    <row r="4" spans="1:15" ht="30.75" x14ac:dyDescent="0.3">
      <c r="A4" s="200" t="s">
        <v>430</v>
      </c>
      <c r="B4" s="201" t="s">
        <v>431</v>
      </c>
      <c r="C4" s="202" t="s">
        <v>173</v>
      </c>
      <c r="D4" s="206" t="s">
        <v>432</v>
      </c>
      <c r="E4" s="204" t="s">
        <v>445</v>
      </c>
      <c r="F4" s="204" t="s">
        <v>43</v>
      </c>
      <c r="G4" s="202" t="s">
        <v>433</v>
      </c>
    </row>
    <row r="5" spans="1:15" ht="16.5" x14ac:dyDescent="0.3">
      <c r="A5" s="13" t="s">
        <v>434</v>
      </c>
      <c r="B5" s="6"/>
    </row>
    <row r="6" spans="1:15" ht="16.5" x14ac:dyDescent="0.3">
      <c r="A6" s="29" t="s">
        <v>435</v>
      </c>
      <c r="B6" s="5" t="s">
        <v>436</v>
      </c>
      <c r="C6" s="5" t="s">
        <v>163</v>
      </c>
      <c r="D6" s="85">
        <v>26</v>
      </c>
      <c r="E6" s="5"/>
      <c r="F6" s="203">
        <f>D6*E6</f>
        <v>0</v>
      </c>
      <c r="G6" t="s">
        <v>437</v>
      </c>
    </row>
    <row r="7" spans="1:15" ht="16.5" x14ac:dyDescent="0.3">
      <c r="A7" s="29" t="s">
        <v>438</v>
      </c>
      <c r="B7" s="5" t="s">
        <v>439</v>
      </c>
      <c r="C7" s="5" t="s">
        <v>163</v>
      </c>
      <c r="D7" s="85">
        <v>26</v>
      </c>
      <c r="E7" s="5"/>
      <c r="F7" s="203">
        <f>D7*E7</f>
        <v>0</v>
      </c>
      <c r="G7" t="s">
        <v>437</v>
      </c>
    </row>
    <row r="8" spans="1:15" ht="16.5" x14ac:dyDescent="0.3">
      <c r="A8" s="29" t="s">
        <v>438</v>
      </c>
      <c r="B8" s="5" t="s">
        <v>440</v>
      </c>
      <c r="C8" s="5" t="s">
        <v>441</v>
      </c>
      <c r="D8" s="85">
        <v>135</v>
      </c>
      <c r="E8" s="5"/>
      <c r="F8" s="203">
        <f>D8*E8</f>
        <v>0</v>
      </c>
      <c r="G8" t="s">
        <v>437</v>
      </c>
    </row>
    <row r="9" spans="1:15" ht="16.5" x14ac:dyDescent="0.3">
      <c r="A9" s="13" t="s">
        <v>442</v>
      </c>
      <c r="B9" s="5"/>
      <c r="C9" s="5"/>
      <c r="D9" s="85"/>
      <c r="E9" s="5"/>
      <c r="F9" s="203"/>
    </row>
    <row r="10" spans="1:15" ht="16.5" x14ac:dyDescent="0.3">
      <c r="A10" s="13" t="s">
        <v>443</v>
      </c>
      <c r="B10" s="5" t="s">
        <v>444</v>
      </c>
      <c r="C10" s="5" t="s">
        <v>53</v>
      </c>
      <c r="D10" s="85">
        <v>26</v>
      </c>
      <c r="E10" s="5"/>
      <c r="F10" s="203">
        <f>D10*E10</f>
        <v>0</v>
      </c>
      <c r="G10" t="s">
        <v>437</v>
      </c>
    </row>
    <row r="11" spans="1:15" ht="16.5" x14ac:dyDescent="0.3">
      <c r="A11" s="13" t="s">
        <v>446</v>
      </c>
      <c r="B11" s="5" t="s">
        <v>447</v>
      </c>
      <c r="C11" s="5" t="s">
        <v>53</v>
      </c>
      <c r="D11" s="85">
        <v>133</v>
      </c>
      <c r="E11" s="5"/>
      <c r="F11" s="203">
        <f>D11*E11</f>
        <v>0</v>
      </c>
      <c r="G11" t="s">
        <v>437</v>
      </c>
    </row>
    <row r="12" spans="1:15" ht="16.5" x14ac:dyDescent="0.3">
      <c r="A12" s="13" t="s">
        <v>448</v>
      </c>
      <c r="B12" s="5" t="s">
        <v>449</v>
      </c>
      <c r="C12" s="5" t="s">
        <v>53</v>
      </c>
      <c r="D12" s="85">
        <v>133</v>
      </c>
      <c r="E12" s="5"/>
      <c r="F12" s="203">
        <f>D12*E12</f>
        <v>0</v>
      </c>
      <c r="G12" t="s">
        <v>437</v>
      </c>
    </row>
    <row r="13" spans="1:15" ht="16.5" x14ac:dyDescent="0.25">
      <c r="A13" s="208" t="s">
        <v>450</v>
      </c>
      <c r="B13" s="197"/>
      <c r="C13" s="209"/>
      <c r="D13" s="199"/>
      <c r="E13" s="27"/>
      <c r="F13" s="199"/>
    </row>
    <row r="14" spans="1:15" ht="49.5" x14ac:dyDescent="0.3">
      <c r="A14" s="13" t="s">
        <v>451</v>
      </c>
      <c r="B14" s="210" t="s">
        <v>452</v>
      </c>
      <c r="C14" s="198" t="s">
        <v>53</v>
      </c>
      <c r="D14" s="199">
        <v>29</v>
      </c>
      <c r="E14" s="27"/>
      <c r="F14" s="199">
        <f>D14*E14</f>
        <v>0</v>
      </c>
      <c r="G14" t="s">
        <v>437</v>
      </c>
    </row>
    <row r="15" spans="1:15" ht="33" x14ac:dyDescent="0.3">
      <c r="A15" s="6" t="s">
        <v>453</v>
      </c>
      <c r="B15" s="210" t="s">
        <v>454</v>
      </c>
      <c r="C15" s="198" t="s">
        <v>53</v>
      </c>
      <c r="D15" s="199">
        <v>86</v>
      </c>
      <c r="E15" s="27"/>
      <c r="F15" s="199">
        <f>D15*E15</f>
        <v>0</v>
      </c>
      <c r="G15" t="s">
        <v>455</v>
      </c>
    </row>
    <row r="16" spans="1:15" ht="16.5" x14ac:dyDescent="0.3">
      <c r="A16" s="5"/>
      <c r="B16" s="197"/>
      <c r="C16" s="198"/>
      <c r="D16" s="199"/>
      <c r="E16" s="27"/>
      <c r="F16" s="199"/>
    </row>
    <row r="17" spans="1:6" ht="16.5" x14ac:dyDescent="0.3">
      <c r="A17" s="5"/>
      <c r="B17" s="197"/>
      <c r="C17" s="198"/>
      <c r="D17" s="199"/>
      <c r="E17" s="27"/>
      <c r="F17" s="199"/>
    </row>
    <row r="18" spans="1:6" ht="16.5" x14ac:dyDescent="0.3">
      <c r="A18" s="5"/>
      <c r="B18" s="5"/>
      <c r="C18" s="21"/>
      <c r="D18" s="85"/>
      <c r="E18" s="5"/>
      <c r="F18" s="5"/>
    </row>
    <row r="19" spans="1:6" ht="16.5" x14ac:dyDescent="0.3">
      <c r="A19" s="5"/>
      <c r="B19" s="5"/>
      <c r="C19" s="6" t="s">
        <v>41</v>
      </c>
      <c r="D19" s="73"/>
      <c r="E19" s="6"/>
      <c r="F19" s="73">
        <f>F6+F7+F8+F10+F11+F12+F14+F15</f>
        <v>0</v>
      </c>
    </row>
  </sheetData>
  <mergeCells count="2">
    <mergeCell ref="A2:C2"/>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87"/>
  <sheetViews>
    <sheetView topLeftCell="A22" zoomScale="90" zoomScaleNormal="90" workbookViewId="0">
      <selection activeCell="F26" sqref="F26"/>
    </sheetView>
  </sheetViews>
  <sheetFormatPr defaultColWidth="8.7109375" defaultRowHeight="16.5" x14ac:dyDescent="0.3"/>
  <cols>
    <col min="1" max="1" width="8.7109375" style="5"/>
    <col min="2" max="2" width="16.140625" style="5" customWidth="1"/>
    <col min="3" max="3" width="44.42578125" style="5" customWidth="1"/>
    <col min="4" max="4" width="13.85546875" style="5" customWidth="1"/>
    <col min="5" max="5" width="11.85546875" style="5" customWidth="1"/>
    <col min="6" max="6" width="12.5703125" style="185" customWidth="1"/>
    <col min="7" max="7" width="9" style="30" customWidth="1"/>
    <col min="8" max="8" width="69.42578125" style="5" customWidth="1"/>
    <col min="9" max="9" width="70.85546875" style="5" customWidth="1"/>
    <col min="10" max="16384" width="8.7109375" style="5"/>
  </cols>
  <sheetData>
    <row r="1" spans="1:9" ht="27" x14ac:dyDescent="0.3">
      <c r="A1" s="223" t="s">
        <v>44</v>
      </c>
      <c r="B1" s="223"/>
      <c r="C1" s="223"/>
      <c r="D1" s="223"/>
      <c r="E1" s="220"/>
      <c r="F1" s="220"/>
      <c r="G1" s="220"/>
      <c r="H1" s="220"/>
    </row>
    <row r="2" spans="1:9" ht="17.25" x14ac:dyDescent="0.3">
      <c r="D2" s="33"/>
      <c r="E2" s="33"/>
      <c r="F2" s="169"/>
      <c r="G2" s="33"/>
      <c r="H2" s="33"/>
      <c r="I2" s="33"/>
    </row>
    <row r="3" spans="1:9" ht="17.25" x14ac:dyDescent="0.3">
      <c r="A3" s="35" t="s">
        <v>45</v>
      </c>
      <c r="B3" s="35"/>
      <c r="C3" s="34"/>
      <c r="D3" s="34"/>
      <c r="E3" s="34"/>
      <c r="F3" s="170"/>
      <c r="G3" s="34"/>
      <c r="H3" s="34"/>
      <c r="I3" s="34"/>
    </row>
    <row r="4" spans="1:9" ht="17.25" x14ac:dyDescent="0.3">
      <c r="A4" s="224" t="s">
        <v>46</v>
      </c>
      <c r="B4" s="224"/>
      <c r="C4" s="225"/>
      <c r="D4" s="225"/>
      <c r="E4" s="225"/>
      <c r="F4" s="225"/>
      <c r="G4" s="225"/>
      <c r="H4" s="225"/>
    </row>
    <row r="5" spans="1:9" ht="17.25" x14ac:dyDescent="0.3">
      <c r="C5" s="35"/>
      <c r="D5" s="35"/>
      <c r="E5" s="35"/>
      <c r="F5" s="171"/>
      <c r="G5" s="35"/>
      <c r="H5" s="36"/>
    </row>
    <row r="6" spans="1:9" ht="17.25" thickBot="1" x14ac:dyDescent="0.35">
      <c r="A6" s="13" t="s">
        <v>26</v>
      </c>
      <c r="B6" s="13"/>
      <c r="C6" s="13"/>
      <c r="D6" s="13"/>
      <c r="E6" s="37"/>
      <c r="F6" s="172"/>
      <c r="G6" s="38"/>
      <c r="H6" s="43"/>
    </row>
    <row r="7" spans="1:9" ht="50.25" thickBot="1" x14ac:dyDescent="0.35">
      <c r="A7" s="62" t="s">
        <v>47</v>
      </c>
      <c r="B7" s="62" t="s">
        <v>248</v>
      </c>
      <c r="C7" s="56" t="s">
        <v>48</v>
      </c>
      <c r="D7" s="62" t="s">
        <v>49</v>
      </c>
      <c r="E7" s="62" t="s">
        <v>50</v>
      </c>
      <c r="F7" s="173" t="s">
        <v>39</v>
      </c>
      <c r="G7" s="56" t="s">
        <v>41</v>
      </c>
      <c r="H7" s="56" t="s">
        <v>23</v>
      </c>
    </row>
    <row r="8" spans="1:9" ht="82.5" x14ac:dyDescent="0.3">
      <c r="A8" s="49" t="s">
        <v>51</v>
      </c>
      <c r="B8" s="49" t="s">
        <v>379</v>
      </c>
      <c r="C8" s="50" t="s">
        <v>52</v>
      </c>
      <c r="D8" s="51" t="s">
        <v>53</v>
      </c>
      <c r="E8" s="111">
        <v>0</v>
      </c>
      <c r="F8" s="193">
        <v>99</v>
      </c>
      <c r="G8" s="103">
        <f t="shared" ref="G8:G28" si="0">E8*F8</f>
        <v>0</v>
      </c>
      <c r="H8" s="52" t="s">
        <v>54</v>
      </c>
      <c r="I8" s="140"/>
    </row>
    <row r="9" spans="1:9" ht="17.25" thickBot="1" x14ac:dyDescent="0.35">
      <c r="A9" s="49" t="s">
        <v>51</v>
      </c>
      <c r="B9" s="49" t="s">
        <v>380</v>
      </c>
      <c r="C9" s="50" t="s">
        <v>55</v>
      </c>
      <c r="D9" s="51" t="s">
        <v>56</v>
      </c>
      <c r="E9" s="111">
        <v>0</v>
      </c>
      <c r="F9" s="193">
        <v>99</v>
      </c>
      <c r="G9" s="103">
        <f t="shared" si="0"/>
        <v>0</v>
      </c>
      <c r="H9" s="52" t="s">
        <v>57</v>
      </c>
    </row>
    <row r="10" spans="1:9" ht="30.75" thickBot="1" x14ac:dyDescent="0.35">
      <c r="A10" s="49" t="s">
        <v>51</v>
      </c>
      <c r="B10" s="49" t="s">
        <v>381</v>
      </c>
      <c r="C10" s="50" t="s">
        <v>58</v>
      </c>
      <c r="D10" s="51" t="s">
        <v>56</v>
      </c>
      <c r="E10" s="111">
        <v>0</v>
      </c>
      <c r="F10" s="193">
        <v>137</v>
      </c>
      <c r="G10" s="103">
        <f t="shared" ref="G10" si="1">E10*F10</f>
        <v>0</v>
      </c>
      <c r="H10" s="52"/>
    </row>
    <row r="11" spans="1:9" ht="132.75" thickBot="1" x14ac:dyDescent="0.35">
      <c r="A11" s="49" t="s">
        <v>51</v>
      </c>
      <c r="B11" s="49" t="s">
        <v>382</v>
      </c>
      <c r="C11" s="50" t="s">
        <v>383</v>
      </c>
      <c r="D11" s="51" t="s">
        <v>53</v>
      </c>
      <c r="E11" s="111">
        <v>0</v>
      </c>
      <c r="F11" s="193">
        <v>455</v>
      </c>
      <c r="G11" s="103">
        <f t="shared" si="0"/>
        <v>0</v>
      </c>
      <c r="H11" s="52" t="s">
        <v>394</v>
      </c>
    </row>
    <row r="12" spans="1:9" ht="30.75" thickBot="1" x14ac:dyDescent="0.35">
      <c r="A12" s="49" t="s">
        <v>51</v>
      </c>
      <c r="B12" s="49" t="s">
        <v>384</v>
      </c>
      <c r="C12" s="50" t="s">
        <v>385</v>
      </c>
      <c r="D12" s="51" t="s">
        <v>56</v>
      </c>
      <c r="E12" s="111">
        <v>0</v>
      </c>
      <c r="F12" s="193">
        <v>99</v>
      </c>
      <c r="G12" s="103">
        <f t="shared" ref="G12:G17" si="2">E12*F12</f>
        <v>0</v>
      </c>
      <c r="H12" s="52" t="s">
        <v>57</v>
      </c>
    </row>
    <row r="13" spans="1:9" ht="17.25" thickBot="1" x14ac:dyDescent="0.35">
      <c r="A13" s="49" t="s">
        <v>51</v>
      </c>
      <c r="B13" s="49" t="s">
        <v>386</v>
      </c>
      <c r="C13" s="50" t="s">
        <v>59</v>
      </c>
      <c r="D13" s="51" t="s">
        <v>60</v>
      </c>
      <c r="E13" s="111">
        <v>0</v>
      </c>
      <c r="F13" s="193">
        <v>3</v>
      </c>
      <c r="G13" s="103">
        <f t="shared" si="2"/>
        <v>0</v>
      </c>
      <c r="H13" s="52"/>
    </row>
    <row r="14" spans="1:9" ht="17.25" thickBot="1" x14ac:dyDescent="0.35">
      <c r="A14" s="49" t="s">
        <v>51</v>
      </c>
      <c r="B14" s="49" t="s">
        <v>387</v>
      </c>
      <c r="C14" s="50" t="s">
        <v>61</v>
      </c>
      <c r="D14" s="51" t="s">
        <v>60</v>
      </c>
      <c r="E14" s="111">
        <v>0</v>
      </c>
      <c r="F14" s="193">
        <v>4</v>
      </c>
      <c r="G14" s="103">
        <f t="shared" si="2"/>
        <v>0</v>
      </c>
      <c r="H14" s="52"/>
    </row>
    <row r="15" spans="1:9" ht="45.75" thickBot="1" x14ac:dyDescent="0.35">
      <c r="A15" s="49" t="s">
        <v>51</v>
      </c>
      <c r="B15" s="49" t="s">
        <v>388</v>
      </c>
      <c r="C15" s="50" t="s">
        <v>389</v>
      </c>
      <c r="D15" s="51" t="s">
        <v>60</v>
      </c>
      <c r="E15" s="111">
        <v>0</v>
      </c>
      <c r="F15" s="193">
        <v>3</v>
      </c>
      <c r="G15" s="103">
        <f t="shared" si="2"/>
        <v>0</v>
      </c>
      <c r="H15" s="52" t="s">
        <v>62</v>
      </c>
    </row>
    <row r="16" spans="1:9" ht="45.75" thickBot="1" x14ac:dyDescent="0.35">
      <c r="A16" s="49" t="s">
        <v>51</v>
      </c>
      <c r="B16" s="49" t="s">
        <v>390</v>
      </c>
      <c r="C16" s="50" t="s">
        <v>391</v>
      </c>
      <c r="D16" s="51" t="s">
        <v>60</v>
      </c>
      <c r="E16" s="111">
        <v>0</v>
      </c>
      <c r="F16" s="193">
        <v>4</v>
      </c>
      <c r="G16" s="103">
        <f t="shared" si="2"/>
        <v>0</v>
      </c>
      <c r="H16" s="52" t="s">
        <v>62</v>
      </c>
    </row>
    <row r="17" spans="1:8" ht="30.75" thickBot="1" x14ac:dyDescent="0.35">
      <c r="A17" s="49" t="s">
        <v>51</v>
      </c>
      <c r="B17" s="49" t="s">
        <v>392</v>
      </c>
      <c r="C17" s="50" t="s">
        <v>393</v>
      </c>
      <c r="D17" s="51" t="s">
        <v>56</v>
      </c>
      <c r="E17" s="111">
        <v>0</v>
      </c>
      <c r="F17" s="193">
        <v>137</v>
      </c>
      <c r="G17" s="103">
        <f t="shared" si="2"/>
        <v>0</v>
      </c>
      <c r="H17" s="52"/>
    </row>
    <row r="18" spans="1:8" ht="132.75" thickBot="1" x14ac:dyDescent="0.35">
      <c r="A18" s="49" t="s">
        <v>51</v>
      </c>
      <c r="B18" s="49" t="s">
        <v>478</v>
      </c>
      <c r="C18" s="50" t="s">
        <v>480</v>
      </c>
      <c r="D18" s="51" t="s">
        <v>53</v>
      </c>
      <c r="E18" s="111">
        <v>0</v>
      </c>
      <c r="F18" s="193">
        <v>539</v>
      </c>
      <c r="G18" s="103">
        <f t="shared" si="0"/>
        <v>0</v>
      </c>
      <c r="H18" s="52" t="s">
        <v>395</v>
      </c>
    </row>
    <row r="19" spans="1:8" ht="30.75" thickBot="1" x14ac:dyDescent="0.35">
      <c r="A19" s="49" t="s">
        <v>51</v>
      </c>
      <c r="B19" s="49" t="s">
        <v>479</v>
      </c>
      <c r="C19" s="50" t="s">
        <v>481</v>
      </c>
      <c r="D19" s="51" t="s">
        <v>53</v>
      </c>
      <c r="E19" s="111">
        <v>0</v>
      </c>
      <c r="F19" s="193">
        <v>578</v>
      </c>
      <c r="G19" s="103">
        <f>E19*F19</f>
        <v>0</v>
      </c>
      <c r="H19" s="52"/>
    </row>
    <row r="20" spans="1:8" ht="30.75" thickBot="1" x14ac:dyDescent="0.35">
      <c r="A20" s="49" t="s">
        <v>51</v>
      </c>
      <c r="B20" s="49" t="s">
        <v>482</v>
      </c>
      <c r="C20" s="50" t="s">
        <v>483</v>
      </c>
      <c r="D20" s="51" t="s">
        <v>56</v>
      </c>
      <c r="E20" s="111">
        <v>0</v>
      </c>
      <c r="F20" s="193">
        <v>97</v>
      </c>
      <c r="G20" s="103">
        <f t="shared" si="0"/>
        <v>0</v>
      </c>
      <c r="H20" s="52"/>
    </row>
    <row r="21" spans="1:8" ht="30.75" thickBot="1" x14ac:dyDescent="0.35">
      <c r="A21" s="49" t="s">
        <v>51</v>
      </c>
      <c r="B21" s="49" t="s">
        <v>484</v>
      </c>
      <c r="C21" s="50" t="s">
        <v>485</v>
      </c>
      <c r="D21" s="51" t="s">
        <v>56</v>
      </c>
      <c r="E21" s="111">
        <v>0</v>
      </c>
      <c r="F21" s="193">
        <v>156</v>
      </c>
      <c r="G21" s="103">
        <f t="shared" si="0"/>
        <v>0</v>
      </c>
      <c r="H21" s="52"/>
    </row>
    <row r="22" spans="1:8" ht="30.75" thickBot="1" x14ac:dyDescent="0.35">
      <c r="A22" s="49" t="s">
        <v>51</v>
      </c>
      <c r="B22" s="49" t="s">
        <v>486</v>
      </c>
      <c r="C22" s="50" t="s">
        <v>487</v>
      </c>
      <c r="D22" s="51" t="s">
        <v>60</v>
      </c>
      <c r="E22" s="111">
        <v>0</v>
      </c>
      <c r="F22" s="193">
        <v>44</v>
      </c>
      <c r="G22" s="103">
        <f t="shared" si="0"/>
        <v>0</v>
      </c>
      <c r="H22" s="52"/>
    </row>
    <row r="23" spans="1:8" ht="30.75" thickBot="1" x14ac:dyDescent="0.35">
      <c r="A23" s="49" t="s">
        <v>51</v>
      </c>
      <c r="B23" s="49" t="s">
        <v>488</v>
      </c>
      <c r="C23" s="50" t="s">
        <v>489</v>
      </c>
      <c r="D23" s="51" t="s">
        <v>60</v>
      </c>
      <c r="E23" s="111">
        <v>0</v>
      </c>
      <c r="F23" s="193">
        <v>9</v>
      </c>
      <c r="G23" s="103">
        <f t="shared" si="0"/>
        <v>0</v>
      </c>
      <c r="H23" s="52"/>
    </row>
    <row r="24" spans="1:8" ht="45.75" thickBot="1" x14ac:dyDescent="0.35">
      <c r="A24" s="49" t="s">
        <v>51</v>
      </c>
      <c r="B24" s="49" t="s">
        <v>490</v>
      </c>
      <c r="C24" s="50" t="s">
        <v>389</v>
      </c>
      <c r="D24" s="51" t="s">
        <v>60</v>
      </c>
      <c r="E24" s="111">
        <v>0</v>
      </c>
      <c r="F24" s="193">
        <v>7</v>
      </c>
      <c r="G24" s="103">
        <f t="shared" si="0"/>
        <v>0</v>
      </c>
      <c r="H24" s="52" t="s">
        <v>62</v>
      </c>
    </row>
    <row r="25" spans="1:8" ht="45.75" thickBot="1" x14ac:dyDescent="0.35">
      <c r="A25" s="49" t="s">
        <v>51</v>
      </c>
      <c r="B25" s="49" t="s">
        <v>491</v>
      </c>
      <c r="C25" s="50" t="s">
        <v>391</v>
      </c>
      <c r="D25" s="51" t="s">
        <v>60</v>
      </c>
      <c r="E25" s="111">
        <v>0</v>
      </c>
      <c r="F25" s="193">
        <v>9</v>
      </c>
      <c r="G25" s="103">
        <f t="shared" si="0"/>
        <v>0</v>
      </c>
      <c r="H25" s="52" t="s">
        <v>62</v>
      </c>
    </row>
    <row r="26" spans="1:8" ht="30.75" thickBot="1" x14ac:dyDescent="0.35">
      <c r="A26" s="49" t="s">
        <v>51</v>
      </c>
      <c r="B26" s="49" t="s">
        <v>396</v>
      </c>
      <c r="C26" s="50" t="s">
        <v>63</v>
      </c>
      <c r="D26" s="51" t="s">
        <v>56</v>
      </c>
      <c r="E26" s="111">
        <v>0</v>
      </c>
      <c r="F26" s="193">
        <v>442</v>
      </c>
      <c r="G26" s="103">
        <f t="shared" si="0"/>
        <v>0</v>
      </c>
      <c r="H26" s="52"/>
    </row>
    <row r="27" spans="1:8" ht="30.75" thickBot="1" x14ac:dyDescent="0.35">
      <c r="A27" s="49" t="s">
        <v>51</v>
      </c>
      <c r="B27" s="49" t="s">
        <v>397</v>
      </c>
      <c r="C27" s="50" t="s">
        <v>64</v>
      </c>
      <c r="D27" s="51" t="s">
        <v>56</v>
      </c>
      <c r="E27" s="111">
        <v>0</v>
      </c>
      <c r="F27" s="193">
        <v>437</v>
      </c>
      <c r="G27" s="103">
        <f t="shared" si="0"/>
        <v>0</v>
      </c>
      <c r="H27" s="52"/>
    </row>
    <row r="28" spans="1:8" ht="30.75" thickBot="1" x14ac:dyDescent="0.35">
      <c r="A28" s="49" t="s">
        <v>51</v>
      </c>
      <c r="B28" s="49" t="s">
        <v>476</v>
      </c>
      <c r="C28" s="50" t="s">
        <v>477</v>
      </c>
      <c r="D28" s="51" t="s">
        <v>56</v>
      </c>
      <c r="E28" s="111">
        <v>0</v>
      </c>
      <c r="F28" s="193">
        <v>211</v>
      </c>
      <c r="G28" s="103">
        <f t="shared" si="0"/>
        <v>0</v>
      </c>
      <c r="H28" s="52"/>
    </row>
    <row r="29" spans="1:8" ht="18" thickBot="1" x14ac:dyDescent="0.35">
      <c r="A29" s="54"/>
      <c r="B29" s="54"/>
      <c r="C29" s="55"/>
      <c r="D29" s="55"/>
      <c r="E29" s="55"/>
      <c r="F29" s="174" t="s">
        <v>65</v>
      </c>
      <c r="G29" s="104">
        <f>SUM(G8:G28)</f>
        <v>0</v>
      </c>
      <c r="H29" s="64"/>
    </row>
    <row r="30" spans="1:8" ht="17.25" x14ac:dyDescent="0.3">
      <c r="A30" s="38"/>
      <c r="B30" s="38"/>
      <c r="C30" s="38"/>
      <c r="D30" s="45"/>
      <c r="E30" s="45"/>
      <c r="F30" s="175"/>
      <c r="G30" s="39"/>
      <c r="H30" s="36"/>
    </row>
    <row r="31" spans="1:8" ht="17.25" x14ac:dyDescent="0.3">
      <c r="A31" s="38"/>
      <c r="B31" s="38"/>
      <c r="C31" s="46"/>
      <c r="D31" s="46"/>
      <c r="E31" s="46"/>
      <c r="F31" s="176"/>
      <c r="G31" s="46"/>
      <c r="H31" s="36"/>
    </row>
    <row r="32" spans="1:8" ht="17.25" thickBot="1" x14ac:dyDescent="0.35">
      <c r="A32" s="40" t="s">
        <v>28</v>
      </c>
      <c r="B32" s="40"/>
      <c r="C32" s="40"/>
      <c r="D32" s="40"/>
      <c r="E32" s="41"/>
      <c r="F32" s="177"/>
      <c r="G32" s="42"/>
      <c r="H32" s="43"/>
    </row>
    <row r="33" spans="1:8" ht="50.25" thickBot="1" x14ac:dyDescent="0.35">
      <c r="A33" s="62" t="s">
        <v>47</v>
      </c>
      <c r="B33" s="62" t="s">
        <v>248</v>
      </c>
      <c r="C33" s="56" t="s">
        <v>48</v>
      </c>
      <c r="D33" s="62" t="s">
        <v>49</v>
      </c>
      <c r="E33" s="62" t="s">
        <v>50</v>
      </c>
      <c r="F33" s="173" t="s">
        <v>66</v>
      </c>
      <c r="G33" s="56" t="s">
        <v>41</v>
      </c>
      <c r="H33" s="56" t="s">
        <v>23</v>
      </c>
    </row>
    <row r="34" spans="1:8" ht="30.75" thickBot="1" x14ac:dyDescent="0.35">
      <c r="A34" s="49" t="s">
        <v>67</v>
      </c>
      <c r="B34" s="49" t="s">
        <v>330</v>
      </c>
      <c r="C34" s="50" t="s">
        <v>68</v>
      </c>
      <c r="D34" s="51" t="s">
        <v>69</v>
      </c>
      <c r="E34" s="111">
        <v>0</v>
      </c>
      <c r="F34" s="194">
        <v>33</v>
      </c>
      <c r="G34" s="103">
        <f>E34*F34</f>
        <v>0</v>
      </c>
      <c r="H34" s="52" t="s">
        <v>70</v>
      </c>
    </row>
    <row r="35" spans="1:8" ht="30.75" thickBot="1" x14ac:dyDescent="0.35">
      <c r="A35" s="49" t="s">
        <v>67</v>
      </c>
      <c r="B35" s="49" t="s">
        <v>331</v>
      </c>
      <c r="C35" s="50" t="s">
        <v>71</v>
      </c>
      <c r="D35" s="51" t="s">
        <v>69</v>
      </c>
      <c r="E35" s="111">
        <v>0</v>
      </c>
      <c r="F35" s="194">
        <v>33</v>
      </c>
      <c r="G35" s="103">
        <f t="shared" ref="G35:G98" si="3">E35*F35</f>
        <v>0</v>
      </c>
      <c r="H35" s="52" t="s">
        <v>70</v>
      </c>
    </row>
    <row r="36" spans="1:8" ht="30.75" thickBot="1" x14ac:dyDescent="0.35">
      <c r="A36" s="49" t="s">
        <v>67</v>
      </c>
      <c r="B36" s="49" t="s">
        <v>332</v>
      </c>
      <c r="C36" s="50" t="s">
        <v>72</v>
      </c>
      <c r="D36" s="51" t="s">
        <v>69</v>
      </c>
      <c r="E36" s="111">
        <v>0</v>
      </c>
      <c r="F36" s="194">
        <v>69</v>
      </c>
      <c r="G36" s="103">
        <f t="shared" si="3"/>
        <v>0</v>
      </c>
      <c r="H36" s="52" t="s">
        <v>70</v>
      </c>
    </row>
    <row r="37" spans="1:8" ht="30.75" thickBot="1" x14ac:dyDescent="0.35">
      <c r="A37" s="49" t="s">
        <v>67</v>
      </c>
      <c r="B37" s="49" t="s">
        <v>333</v>
      </c>
      <c r="C37" s="50" t="s">
        <v>73</v>
      </c>
      <c r="D37" s="51" t="s">
        <v>69</v>
      </c>
      <c r="E37" s="111">
        <v>0</v>
      </c>
      <c r="F37" s="194">
        <v>69</v>
      </c>
      <c r="G37" s="103">
        <f t="shared" si="3"/>
        <v>0</v>
      </c>
      <c r="H37" s="52" t="s">
        <v>70</v>
      </c>
    </row>
    <row r="38" spans="1:8" ht="30.75" thickBot="1" x14ac:dyDescent="0.35">
      <c r="A38" s="49" t="s">
        <v>67</v>
      </c>
      <c r="B38" s="49" t="s">
        <v>334</v>
      </c>
      <c r="C38" s="50" t="s">
        <v>74</v>
      </c>
      <c r="D38" s="51" t="s">
        <v>69</v>
      </c>
      <c r="E38" s="111">
        <v>0</v>
      </c>
      <c r="F38" s="194">
        <v>66</v>
      </c>
      <c r="G38" s="103">
        <f t="shared" si="3"/>
        <v>0</v>
      </c>
      <c r="H38" s="52" t="s">
        <v>70</v>
      </c>
    </row>
    <row r="39" spans="1:8" ht="45.75" thickBot="1" x14ac:dyDescent="0.35">
      <c r="A39" s="49" t="s">
        <v>67</v>
      </c>
      <c r="B39" s="49" t="s">
        <v>335</v>
      </c>
      <c r="C39" s="50" t="s">
        <v>75</v>
      </c>
      <c r="D39" s="51" t="s">
        <v>69</v>
      </c>
      <c r="E39" s="111">
        <v>0</v>
      </c>
      <c r="F39" s="194">
        <v>66</v>
      </c>
      <c r="G39" s="103">
        <f t="shared" si="3"/>
        <v>0</v>
      </c>
      <c r="H39" s="52" t="s">
        <v>70</v>
      </c>
    </row>
    <row r="40" spans="1:8" ht="30.75" thickBot="1" x14ac:dyDescent="0.35">
      <c r="A40" s="49" t="s">
        <v>67</v>
      </c>
      <c r="B40" s="49" t="s">
        <v>336</v>
      </c>
      <c r="C40" s="50" t="s">
        <v>76</v>
      </c>
      <c r="D40" s="51" t="s">
        <v>69</v>
      </c>
      <c r="E40" s="111">
        <v>0</v>
      </c>
      <c r="F40" s="194">
        <v>161</v>
      </c>
      <c r="G40" s="103">
        <f t="shared" si="3"/>
        <v>0</v>
      </c>
      <c r="H40" s="52" t="s">
        <v>70</v>
      </c>
    </row>
    <row r="41" spans="1:8" ht="30.75" thickBot="1" x14ac:dyDescent="0.35">
      <c r="A41" s="49" t="s">
        <v>67</v>
      </c>
      <c r="B41" s="49" t="s">
        <v>338</v>
      </c>
      <c r="C41" s="50" t="s">
        <v>77</v>
      </c>
      <c r="D41" s="51" t="s">
        <v>69</v>
      </c>
      <c r="E41" s="111">
        <v>0</v>
      </c>
      <c r="F41" s="194">
        <v>161</v>
      </c>
      <c r="G41" s="103">
        <f t="shared" si="3"/>
        <v>0</v>
      </c>
      <c r="H41" s="52" t="s">
        <v>70</v>
      </c>
    </row>
    <row r="42" spans="1:8" ht="30.75" thickBot="1" x14ac:dyDescent="0.35">
      <c r="A42" s="49" t="s">
        <v>67</v>
      </c>
      <c r="B42" s="49" t="s">
        <v>337</v>
      </c>
      <c r="C42" s="50" t="s">
        <v>78</v>
      </c>
      <c r="D42" s="51" t="s">
        <v>69</v>
      </c>
      <c r="E42" s="111">
        <v>0</v>
      </c>
      <c r="F42" s="194">
        <v>211</v>
      </c>
      <c r="G42" s="103">
        <f t="shared" si="3"/>
        <v>0</v>
      </c>
      <c r="H42" s="52" t="s">
        <v>70</v>
      </c>
    </row>
    <row r="43" spans="1:8" ht="30.75" thickBot="1" x14ac:dyDescent="0.35">
      <c r="A43" s="49" t="s">
        <v>67</v>
      </c>
      <c r="B43" s="49" t="s">
        <v>339</v>
      </c>
      <c r="C43" s="50" t="s">
        <v>79</v>
      </c>
      <c r="D43" s="51" t="s">
        <v>69</v>
      </c>
      <c r="E43" s="111">
        <v>0</v>
      </c>
      <c r="F43" s="194">
        <v>211</v>
      </c>
      <c r="G43" s="103">
        <f t="shared" si="3"/>
        <v>0</v>
      </c>
      <c r="H43" s="52" t="s">
        <v>70</v>
      </c>
    </row>
    <row r="44" spans="1:8" ht="30.75" thickBot="1" x14ac:dyDescent="0.35">
      <c r="A44" s="49" t="s">
        <v>67</v>
      </c>
      <c r="B44" s="49" t="s">
        <v>340</v>
      </c>
      <c r="C44" s="50" t="s">
        <v>68</v>
      </c>
      <c r="D44" s="51" t="s">
        <v>69</v>
      </c>
      <c r="E44" s="111">
        <v>0</v>
      </c>
      <c r="F44" s="194">
        <v>35</v>
      </c>
      <c r="G44" s="103">
        <f t="shared" si="3"/>
        <v>0</v>
      </c>
      <c r="H44" s="52" t="s">
        <v>80</v>
      </c>
    </row>
    <row r="45" spans="1:8" ht="30.75" thickBot="1" x14ac:dyDescent="0.35">
      <c r="A45" s="49" t="s">
        <v>67</v>
      </c>
      <c r="B45" s="49" t="s">
        <v>341</v>
      </c>
      <c r="C45" s="50" t="s">
        <v>71</v>
      </c>
      <c r="D45" s="51" t="s">
        <v>69</v>
      </c>
      <c r="E45" s="111">
        <v>0</v>
      </c>
      <c r="F45" s="194">
        <v>39</v>
      </c>
      <c r="G45" s="103">
        <f t="shared" si="3"/>
        <v>0</v>
      </c>
      <c r="H45" s="52" t="s">
        <v>80</v>
      </c>
    </row>
    <row r="46" spans="1:8" ht="30.75" thickBot="1" x14ac:dyDescent="0.35">
      <c r="A46" s="49" t="s">
        <v>67</v>
      </c>
      <c r="B46" s="49" t="s">
        <v>342</v>
      </c>
      <c r="C46" s="50" t="s">
        <v>72</v>
      </c>
      <c r="D46" s="51" t="s">
        <v>69</v>
      </c>
      <c r="E46" s="111">
        <v>0</v>
      </c>
      <c r="F46" s="194">
        <v>70</v>
      </c>
      <c r="G46" s="103">
        <f t="shared" si="3"/>
        <v>0</v>
      </c>
      <c r="H46" s="52" t="s">
        <v>80</v>
      </c>
    </row>
    <row r="47" spans="1:8" ht="30.75" thickBot="1" x14ac:dyDescent="0.35">
      <c r="A47" s="49" t="s">
        <v>67</v>
      </c>
      <c r="B47" s="49" t="s">
        <v>343</v>
      </c>
      <c r="C47" s="50" t="s">
        <v>73</v>
      </c>
      <c r="D47" s="51" t="s">
        <v>69</v>
      </c>
      <c r="E47" s="111">
        <v>0</v>
      </c>
      <c r="F47" s="194">
        <v>74</v>
      </c>
      <c r="G47" s="103">
        <f t="shared" si="3"/>
        <v>0</v>
      </c>
      <c r="H47" s="52" t="s">
        <v>80</v>
      </c>
    </row>
    <row r="48" spans="1:8" ht="30.75" thickBot="1" x14ac:dyDescent="0.35">
      <c r="A48" s="49" t="s">
        <v>67</v>
      </c>
      <c r="B48" s="49" t="s">
        <v>344</v>
      </c>
      <c r="C48" s="50" t="s">
        <v>81</v>
      </c>
      <c r="D48" s="51" t="s">
        <v>69</v>
      </c>
      <c r="E48" s="111">
        <v>0</v>
      </c>
      <c r="F48" s="194">
        <v>68</v>
      </c>
      <c r="G48" s="103">
        <f t="shared" si="3"/>
        <v>0</v>
      </c>
      <c r="H48" s="52" t="s">
        <v>80</v>
      </c>
    </row>
    <row r="49" spans="1:8" ht="45.75" thickBot="1" x14ac:dyDescent="0.35">
      <c r="A49" s="49" t="s">
        <v>67</v>
      </c>
      <c r="B49" s="49" t="s">
        <v>345</v>
      </c>
      <c r="C49" s="50" t="s">
        <v>82</v>
      </c>
      <c r="D49" s="51" t="s">
        <v>69</v>
      </c>
      <c r="E49" s="111">
        <v>0</v>
      </c>
      <c r="F49" s="194">
        <v>72</v>
      </c>
      <c r="G49" s="103">
        <f t="shared" si="3"/>
        <v>0</v>
      </c>
      <c r="H49" s="52" t="s">
        <v>80</v>
      </c>
    </row>
    <row r="50" spans="1:8" ht="30.75" thickBot="1" x14ac:dyDescent="0.35">
      <c r="A50" s="49" t="s">
        <v>67</v>
      </c>
      <c r="B50" s="49" t="s">
        <v>346</v>
      </c>
      <c r="C50" s="50" t="s">
        <v>76</v>
      </c>
      <c r="D50" s="51" t="s">
        <v>69</v>
      </c>
      <c r="E50" s="111">
        <v>0</v>
      </c>
      <c r="F50" s="194">
        <v>163</v>
      </c>
      <c r="G50" s="103">
        <f t="shared" si="3"/>
        <v>0</v>
      </c>
      <c r="H50" s="52" t="s">
        <v>80</v>
      </c>
    </row>
    <row r="51" spans="1:8" ht="30.75" thickBot="1" x14ac:dyDescent="0.35">
      <c r="A51" s="49" t="s">
        <v>67</v>
      </c>
      <c r="B51" s="49" t="s">
        <v>263</v>
      </c>
      <c r="C51" s="50" t="s">
        <v>83</v>
      </c>
      <c r="D51" s="51" t="s">
        <v>69</v>
      </c>
      <c r="E51" s="111">
        <v>0</v>
      </c>
      <c r="F51" s="194">
        <v>167</v>
      </c>
      <c r="G51" s="103">
        <f t="shared" si="3"/>
        <v>0</v>
      </c>
      <c r="H51" s="52" t="s">
        <v>80</v>
      </c>
    </row>
    <row r="52" spans="1:8" ht="30.75" thickBot="1" x14ac:dyDescent="0.35">
      <c r="A52" s="49" t="s">
        <v>67</v>
      </c>
      <c r="B52" s="49" t="s">
        <v>347</v>
      </c>
      <c r="C52" s="50" t="s">
        <v>78</v>
      </c>
      <c r="D52" s="51" t="s">
        <v>69</v>
      </c>
      <c r="E52" s="111">
        <v>0</v>
      </c>
      <c r="F52" s="194">
        <v>213</v>
      </c>
      <c r="G52" s="103">
        <f t="shared" si="3"/>
        <v>0</v>
      </c>
      <c r="H52" s="52" t="s">
        <v>80</v>
      </c>
    </row>
    <row r="53" spans="1:8" ht="30.75" thickBot="1" x14ac:dyDescent="0.35">
      <c r="A53" s="49" t="s">
        <v>67</v>
      </c>
      <c r="B53" s="49" t="s">
        <v>348</v>
      </c>
      <c r="C53" s="50" t="s">
        <v>79</v>
      </c>
      <c r="D53" s="51" t="s">
        <v>69</v>
      </c>
      <c r="E53" s="111">
        <v>0</v>
      </c>
      <c r="F53" s="194">
        <v>217</v>
      </c>
      <c r="G53" s="103">
        <f t="shared" si="3"/>
        <v>0</v>
      </c>
      <c r="H53" s="52" t="s">
        <v>80</v>
      </c>
    </row>
    <row r="54" spans="1:8" ht="30.75" thickBot="1" x14ac:dyDescent="0.35">
      <c r="A54" s="49" t="s">
        <v>67</v>
      </c>
      <c r="B54" s="49" t="s">
        <v>349</v>
      </c>
      <c r="C54" s="50" t="s">
        <v>68</v>
      </c>
      <c r="D54" s="51" t="s">
        <v>69</v>
      </c>
      <c r="E54" s="111">
        <v>0</v>
      </c>
      <c r="F54" s="194">
        <v>40</v>
      </c>
      <c r="G54" s="103">
        <f t="shared" si="3"/>
        <v>0</v>
      </c>
      <c r="H54" s="52" t="s">
        <v>84</v>
      </c>
    </row>
    <row r="55" spans="1:8" ht="30.75" thickBot="1" x14ac:dyDescent="0.35">
      <c r="A55" s="49" t="s">
        <v>67</v>
      </c>
      <c r="B55" s="49" t="s">
        <v>350</v>
      </c>
      <c r="C55" s="50" t="s">
        <v>71</v>
      </c>
      <c r="D55" s="51" t="s">
        <v>69</v>
      </c>
      <c r="E55" s="111">
        <v>0</v>
      </c>
      <c r="F55" s="194">
        <v>47</v>
      </c>
      <c r="G55" s="103">
        <f t="shared" si="3"/>
        <v>0</v>
      </c>
      <c r="H55" s="52" t="s">
        <v>84</v>
      </c>
    </row>
    <row r="56" spans="1:8" ht="30.75" thickBot="1" x14ac:dyDescent="0.35">
      <c r="A56" s="49" t="s">
        <v>67</v>
      </c>
      <c r="B56" s="49" t="s">
        <v>351</v>
      </c>
      <c r="C56" s="50" t="s">
        <v>85</v>
      </c>
      <c r="D56" s="51" t="s">
        <v>69</v>
      </c>
      <c r="E56" s="111">
        <v>0</v>
      </c>
      <c r="F56" s="194">
        <v>82</v>
      </c>
      <c r="G56" s="103">
        <f t="shared" si="3"/>
        <v>0</v>
      </c>
      <c r="H56" s="52" t="s">
        <v>84</v>
      </c>
    </row>
    <row r="57" spans="1:8" ht="30.75" thickBot="1" x14ac:dyDescent="0.35">
      <c r="A57" s="49" t="s">
        <v>67</v>
      </c>
      <c r="B57" s="49" t="s">
        <v>352</v>
      </c>
      <c r="C57" s="50" t="s">
        <v>73</v>
      </c>
      <c r="D57" s="51" t="s">
        <v>69</v>
      </c>
      <c r="E57" s="111">
        <v>0</v>
      </c>
      <c r="F57" s="194">
        <v>89</v>
      </c>
      <c r="G57" s="103">
        <f t="shared" si="3"/>
        <v>0</v>
      </c>
      <c r="H57" s="52" t="s">
        <v>84</v>
      </c>
    </row>
    <row r="58" spans="1:8" ht="30.75" thickBot="1" x14ac:dyDescent="0.35">
      <c r="A58" s="49" t="s">
        <v>67</v>
      </c>
      <c r="B58" s="49" t="s">
        <v>353</v>
      </c>
      <c r="C58" s="50" t="s">
        <v>74</v>
      </c>
      <c r="D58" s="51" t="s">
        <v>69</v>
      </c>
      <c r="E58" s="111">
        <v>0</v>
      </c>
      <c r="F58" s="194">
        <v>79</v>
      </c>
      <c r="G58" s="103">
        <f t="shared" si="3"/>
        <v>0</v>
      </c>
      <c r="H58" s="52" t="s">
        <v>84</v>
      </c>
    </row>
    <row r="59" spans="1:8" ht="45.75" thickBot="1" x14ac:dyDescent="0.35">
      <c r="A59" s="49" t="s">
        <v>67</v>
      </c>
      <c r="B59" s="49" t="s">
        <v>354</v>
      </c>
      <c r="C59" s="50" t="s">
        <v>75</v>
      </c>
      <c r="D59" s="51" t="s">
        <v>69</v>
      </c>
      <c r="E59" s="111">
        <v>0</v>
      </c>
      <c r="F59" s="194">
        <v>87</v>
      </c>
      <c r="G59" s="103">
        <f t="shared" si="3"/>
        <v>0</v>
      </c>
      <c r="H59" s="52" t="s">
        <v>84</v>
      </c>
    </row>
    <row r="60" spans="1:8" ht="30.75" thickBot="1" x14ac:dyDescent="0.35">
      <c r="A60" s="49" t="s">
        <v>67</v>
      </c>
      <c r="B60" s="49" t="s">
        <v>355</v>
      </c>
      <c r="C60" s="50" t="s">
        <v>76</v>
      </c>
      <c r="D60" s="51" t="s">
        <v>69</v>
      </c>
      <c r="E60" s="111">
        <v>0</v>
      </c>
      <c r="F60" s="194">
        <v>180</v>
      </c>
      <c r="G60" s="103">
        <f t="shared" si="3"/>
        <v>0</v>
      </c>
      <c r="H60" s="52" t="s">
        <v>84</v>
      </c>
    </row>
    <row r="61" spans="1:8" ht="30.75" thickBot="1" x14ac:dyDescent="0.35">
      <c r="A61" s="49" t="s">
        <v>67</v>
      </c>
      <c r="B61" s="49" t="s">
        <v>356</v>
      </c>
      <c r="C61" s="50" t="s">
        <v>77</v>
      </c>
      <c r="D61" s="51" t="s">
        <v>69</v>
      </c>
      <c r="E61" s="111">
        <v>0</v>
      </c>
      <c r="F61" s="194">
        <v>188</v>
      </c>
      <c r="G61" s="103">
        <f t="shared" si="3"/>
        <v>0</v>
      </c>
      <c r="H61" s="52" t="s">
        <v>84</v>
      </c>
    </row>
    <row r="62" spans="1:8" ht="30.75" thickBot="1" x14ac:dyDescent="0.35">
      <c r="A62" s="49" t="s">
        <v>67</v>
      </c>
      <c r="B62" s="49" t="s">
        <v>357</v>
      </c>
      <c r="C62" s="50" t="s">
        <v>78</v>
      </c>
      <c r="D62" s="51" t="s">
        <v>69</v>
      </c>
      <c r="E62" s="111">
        <v>0</v>
      </c>
      <c r="F62" s="194">
        <v>236</v>
      </c>
      <c r="G62" s="103">
        <f t="shared" si="3"/>
        <v>0</v>
      </c>
      <c r="H62" s="52" t="s">
        <v>84</v>
      </c>
    </row>
    <row r="63" spans="1:8" ht="30.75" thickBot="1" x14ac:dyDescent="0.35">
      <c r="A63" s="49" t="s">
        <v>67</v>
      </c>
      <c r="B63" s="49" t="s">
        <v>358</v>
      </c>
      <c r="C63" s="50" t="s">
        <v>79</v>
      </c>
      <c r="D63" s="51" t="s">
        <v>69</v>
      </c>
      <c r="E63" s="111">
        <v>0</v>
      </c>
      <c r="F63" s="194">
        <v>243</v>
      </c>
      <c r="G63" s="103">
        <f t="shared" si="3"/>
        <v>0</v>
      </c>
      <c r="H63" s="52" t="s">
        <v>84</v>
      </c>
    </row>
    <row r="64" spans="1:8" ht="30.75" thickBot="1" x14ac:dyDescent="0.35">
      <c r="A64" s="49" t="s">
        <v>67</v>
      </c>
      <c r="B64" s="49" t="s">
        <v>359</v>
      </c>
      <c r="C64" s="50" t="s">
        <v>68</v>
      </c>
      <c r="D64" s="51" t="s">
        <v>69</v>
      </c>
      <c r="E64" s="111">
        <v>0</v>
      </c>
      <c r="F64" s="194">
        <v>52</v>
      </c>
      <c r="G64" s="103">
        <f t="shared" si="3"/>
        <v>0</v>
      </c>
      <c r="H64" s="52" t="s">
        <v>86</v>
      </c>
    </row>
    <row r="65" spans="1:8" ht="30.75" thickBot="1" x14ac:dyDescent="0.35">
      <c r="A65" s="49" t="s">
        <v>67</v>
      </c>
      <c r="B65" s="49" t="s">
        <v>360</v>
      </c>
      <c r="C65" s="50" t="s">
        <v>71</v>
      </c>
      <c r="D65" s="51" t="s">
        <v>69</v>
      </c>
      <c r="E65" s="111">
        <v>0</v>
      </c>
      <c r="F65" s="194">
        <v>66</v>
      </c>
      <c r="G65" s="103">
        <f t="shared" si="3"/>
        <v>0</v>
      </c>
      <c r="H65" s="52" t="s">
        <v>86</v>
      </c>
    </row>
    <row r="66" spans="1:8" ht="30.75" thickBot="1" x14ac:dyDescent="0.35">
      <c r="A66" s="49" t="s">
        <v>67</v>
      </c>
      <c r="B66" s="49" t="s">
        <v>361</v>
      </c>
      <c r="C66" s="50" t="s">
        <v>72</v>
      </c>
      <c r="D66" s="51" t="s">
        <v>69</v>
      </c>
      <c r="E66" s="111">
        <v>0</v>
      </c>
      <c r="F66" s="194">
        <v>101</v>
      </c>
      <c r="G66" s="103">
        <f t="shared" si="3"/>
        <v>0</v>
      </c>
      <c r="H66" s="52" t="s">
        <v>86</v>
      </c>
    </row>
    <row r="67" spans="1:8" ht="30.75" thickBot="1" x14ac:dyDescent="0.35">
      <c r="A67" s="49" t="s">
        <v>67</v>
      </c>
      <c r="B67" s="49" t="s">
        <v>362</v>
      </c>
      <c r="C67" s="50" t="s">
        <v>73</v>
      </c>
      <c r="D67" s="51" t="s">
        <v>69</v>
      </c>
      <c r="E67" s="111">
        <v>0</v>
      </c>
      <c r="F67" s="194">
        <v>115</v>
      </c>
      <c r="G67" s="103">
        <f t="shared" si="3"/>
        <v>0</v>
      </c>
      <c r="H67" s="52" t="s">
        <v>86</v>
      </c>
    </row>
    <row r="68" spans="1:8" ht="30.75" thickBot="1" x14ac:dyDescent="0.35">
      <c r="A68" s="49" t="s">
        <v>67</v>
      </c>
      <c r="B68" s="49" t="s">
        <v>363</v>
      </c>
      <c r="C68" s="50" t="s">
        <v>81</v>
      </c>
      <c r="D68" s="51" t="s">
        <v>69</v>
      </c>
      <c r="E68" s="111">
        <v>0</v>
      </c>
      <c r="F68" s="194">
        <v>98</v>
      </c>
      <c r="G68" s="103">
        <f t="shared" si="3"/>
        <v>0</v>
      </c>
      <c r="H68" s="52" t="s">
        <v>86</v>
      </c>
    </row>
    <row r="69" spans="1:8" ht="45.75" thickBot="1" x14ac:dyDescent="0.35">
      <c r="A69" s="49" t="s">
        <v>67</v>
      </c>
      <c r="B69" s="49" t="s">
        <v>364</v>
      </c>
      <c r="C69" s="50" t="s">
        <v>87</v>
      </c>
      <c r="D69" s="51" t="s">
        <v>69</v>
      </c>
      <c r="E69" s="111">
        <v>0</v>
      </c>
      <c r="F69" s="194">
        <v>112</v>
      </c>
      <c r="G69" s="103">
        <f t="shared" si="3"/>
        <v>0</v>
      </c>
      <c r="H69" s="52" t="s">
        <v>86</v>
      </c>
    </row>
    <row r="70" spans="1:8" ht="30.75" thickBot="1" x14ac:dyDescent="0.35">
      <c r="A70" s="49" t="s">
        <v>67</v>
      </c>
      <c r="B70" s="49" t="s">
        <v>365</v>
      </c>
      <c r="C70" s="50" t="s">
        <v>76</v>
      </c>
      <c r="D70" s="51" t="s">
        <v>69</v>
      </c>
      <c r="E70" s="111">
        <v>0</v>
      </c>
      <c r="F70" s="194">
        <v>211</v>
      </c>
      <c r="G70" s="103">
        <f t="shared" si="3"/>
        <v>0</v>
      </c>
      <c r="H70" s="52" t="s">
        <v>86</v>
      </c>
    </row>
    <row r="71" spans="1:8" ht="30.75" thickBot="1" x14ac:dyDescent="0.35">
      <c r="A71" s="49" t="s">
        <v>67</v>
      </c>
      <c r="B71" s="49" t="s">
        <v>366</v>
      </c>
      <c r="C71" s="50" t="s">
        <v>77</v>
      </c>
      <c r="D71" s="51" t="s">
        <v>69</v>
      </c>
      <c r="E71" s="111">
        <v>0</v>
      </c>
      <c r="F71" s="194">
        <v>225</v>
      </c>
      <c r="G71" s="103">
        <f t="shared" si="3"/>
        <v>0</v>
      </c>
      <c r="H71" s="52" t="s">
        <v>86</v>
      </c>
    </row>
    <row r="72" spans="1:8" ht="30.75" thickBot="1" x14ac:dyDescent="0.35">
      <c r="A72" s="49" t="s">
        <v>67</v>
      </c>
      <c r="B72" s="49" t="s">
        <v>367</v>
      </c>
      <c r="C72" s="50" t="s">
        <v>78</v>
      </c>
      <c r="D72" s="51" t="s">
        <v>69</v>
      </c>
      <c r="E72" s="111">
        <v>0</v>
      </c>
      <c r="F72" s="194">
        <v>275</v>
      </c>
      <c r="G72" s="103">
        <f t="shared" si="3"/>
        <v>0</v>
      </c>
      <c r="H72" s="52" t="s">
        <v>86</v>
      </c>
    </row>
    <row r="73" spans="1:8" ht="30.75" thickBot="1" x14ac:dyDescent="0.35">
      <c r="A73" s="49" t="s">
        <v>67</v>
      </c>
      <c r="B73" s="49" t="s">
        <v>368</v>
      </c>
      <c r="C73" s="50" t="s">
        <v>79</v>
      </c>
      <c r="D73" s="51" t="s">
        <v>69</v>
      </c>
      <c r="E73" s="111">
        <v>0</v>
      </c>
      <c r="F73" s="194">
        <v>289</v>
      </c>
      <c r="G73" s="103">
        <f t="shared" si="3"/>
        <v>0</v>
      </c>
      <c r="H73" s="52" t="s">
        <v>86</v>
      </c>
    </row>
    <row r="74" spans="1:8" ht="30.75" thickBot="1" x14ac:dyDescent="0.35">
      <c r="A74" s="49" t="s">
        <v>67</v>
      </c>
      <c r="B74" s="49" t="s">
        <v>369</v>
      </c>
      <c r="C74" s="50" t="s">
        <v>68</v>
      </c>
      <c r="D74" s="51" t="s">
        <v>69</v>
      </c>
      <c r="E74" s="111">
        <v>0</v>
      </c>
      <c r="F74" s="194">
        <v>72</v>
      </c>
      <c r="G74" s="103">
        <f t="shared" si="3"/>
        <v>0</v>
      </c>
      <c r="H74" s="52" t="s">
        <v>88</v>
      </c>
    </row>
    <row r="75" spans="1:8" ht="30.75" thickBot="1" x14ac:dyDescent="0.35">
      <c r="A75" s="49" t="s">
        <v>67</v>
      </c>
      <c r="B75" s="49" t="s">
        <v>370</v>
      </c>
      <c r="C75" s="50" t="s">
        <v>71</v>
      </c>
      <c r="D75" s="51" t="s">
        <v>69</v>
      </c>
      <c r="E75" s="111">
        <v>0</v>
      </c>
      <c r="F75" s="194">
        <v>149</v>
      </c>
      <c r="G75" s="103">
        <f t="shared" si="3"/>
        <v>0</v>
      </c>
      <c r="H75" s="52" t="s">
        <v>88</v>
      </c>
    </row>
    <row r="76" spans="1:8" ht="30.75" thickBot="1" x14ac:dyDescent="0.35">
      <c r="A76" s="49" t="s">
        <v>67</v>
      </c>
      <c r="B76" s="49" t="s">
        <v>371</v>
      </c>
      <c r="C76" s="50" t="s">
        <v>72</v>
      </c>
      <c r="D76" s="51" t="s">
        <v>69</v>
      </c>
      <c r="E76" s="111">
        <v>0</v>
      </c>
      <c r="F76" s="194">
        <v>160</v>
      </c>
      <c r="G76" s="103">
        <f t="shared" si="3"/>
        <v>0</v>
      </c>
      <c r="H76" s="52" t="s">
        <v>88</v>
      </c>
    </row>
    <row r="77" spans="1:8" ht="30.75" thickBot="1" x14ac:dyDescent="0.35">
      <c r="A77" s="49" t="s">
        <v>67</v>
      </c>
      <c r="B77" s="49" t="s">
        <v>372</v>
      </c>
      <c r="C77" s="50" t="s">
        <v>73</v>
      </c>
      <c r="D77" s="51" t="s">
        <v>69</v>
      </c>
      <c r="E77" s="111">
        <v>0</v>
      </c>
      <c r="F77" s="194">
        <v>236</v>
      </c>
      <c r="G77" s="103">
        <f t="shared" si="3"/>
        <v>0</v>
      </c>
      <c r="H77" s="52" t="s">
        <v>88</v>
      </c>
    </row>
    <row r="78" spans="1:8" ht="30.75" thickBot="1" x14ac:dyDescent="0.35">
      <c r="A78" s="49" t="s">
        <v>67</v>
      </c>
      <c r="B78" s="49" t="s">
        <v>373</v>
      </c>
      <c r="C78" s="50" t="s">
        <v>81</v>
      </c>
      <c r="D78" s="51" t="s">
        <v>69</v>
      </c>
      <c r="E78" s="111">
        <v>0</v>
      </c>
      <c r="F78" s="194">
        <v>157</v>
      </c>
      <c r="G78" s="103">
        <f t="shared" si="3"/>
        <v>0</v>
      </c>
      <c r="H78" s="52" t="s">
        <v>88</v>
      </c>
    </row>
    <row r="79" spans="1:8" ht="45.75" thickBot="1" x14ac:dyDescent="0.35">
      <c r="A79" s="49" t="s">
        <v>67</v>
      </c>
      <c r="B79" s="49" t="s">
        <v>374</v>
      </c>
      <c r="C79" s="50" t="s">
        <v>87</v>
      </c>
      <c r="D79" s="51" t="s">
        <v>69</v>
      </c>
      <c r="E79" s="111">
        <v>0</v>
      </c>
      <c r="F79" s="194">
        <v>233</v>
      </c>
      <c r="G79" s="103">
        <f t="shared" si="3"/>
        <v>0</v>
      </c>
      <c r="H79" s="52" t="s">
        <v>88</v>
      </c>
    </row>
    <row r="80" spans="1:8" ht="30.75" thickBot="1" x14ac:dyDescent="0.35">
      <c r="A80" s="49" t="s">
        <v>67</v>
      </c>
      <c r="B80" s="49" t="s">
        <v>375</v>
      </c>
      <c r="C80" s="50" t="s">
        <v>76</v>
      </c>
      <c r="D80" s="51" t="s">
        <v>69</v>
      </c>
      <c r="E80" s="111">
        <v>0</v>
      </c>
      <c r="F80" s="194">
        <v>323</v>
      </c>
      <c r="G80" s="103">
        <f t="shared" si="3"/>
        <v>0</v>
      </c>
      <c r="H80" s="52" t="s">
        <v>88</v>
      </c>
    </row>
    <row r="81" spans="1:8" ht="30.75" thickBot="1" x14ac:dyDescent="0.35">
      <c r="A81" s="49" t="s">
        <v>67</v>
      </c>
      <c r="B81" s="49" t="s">
        <v>376</v>
      </c>
      <c r="C81" s="50" t="s">
        <v>77</v>
      </c>
      <c r="D81" s="51" t="s">
        <v>69</v>
      </c>
      <c r="E81" s="111">
        <v>0</v>
      </c>
      <c r="F81" s="194">
        <v>399</v>
      </c>
      <c r="G81" s="103">
        <f t="shared" si="3"/>
        <v>0</v>
      </c>
      <c r="H81" s="52" t="s">
        <v>88</v>
      </c>
    </row>
    <row r="82" spans="1:8" ht="30.75" thickBot="1" x14ac:dyDescent="0.35">
      <c r="A82" s="49" t="s">
        <v>67</v>
      </c>
      <c r="B82" s="49" t="s">
        <v>377</v>
      </c>
      <c r="C82" s="50" t="s">
        <v>78</v>
      </c>
      <c r="D82" s="51" t="s">
        <v>69</v>
      </c>
      <c r="E82" s="111">
        <v>0</v>
      </c>
      <c r="F82" s="194">
        <v>397</v>
      </c>
      <c r="G82" s="103">
        <f t="shared" si="3"/>
        <v>0</v>
      </c>
      <c r="H82" s="52" t="s">
        <v>88</v>
      </c>
    </row>
    <row r="83" spans="1:8" ht="30.75" thickBot="1" x14ac:dyDescent="0.35">
      <c r="A83" s="49" t="s">
        <v>67</v>
      </c>
      <c r="B83" s="49" t="s">
        <v>378</v>
      </c>
      <c r="C83" s="50" t="s">
        <v>89</v>
      </c>
      <c r="D83" s="51" t="s">
        <v>69</v>
      </c>
      <c r="E83" s="111">
        <v>0</v>
      </c>
      <c r="F83" s="194">
        <v>474</v>
      </c>
      <c r="G83" s="103">
        <f t="shared" si="3"/>
        <v>0</v>
      </c>
      <c r="H83" s="52" t="s">
        <v>88</v>
      </c>
    </row>
    <row r="84" spans="1:8" ht="17.25" thickBot="1" x14ac:dyDescent="0.35">
      <c r="A84" s="49" t="s">
        <v>67</v>
      </c>
      <c r="B84" s="49" t="s">
        <v>326</v>
      </c>
      <c r="C84" s="50" t="s">
        <v>90</v>
      </c>
      <c r="D84" s="51" t="s">
        <v>56</v>
      </c>
      <c r="E84" s="111">
        <v>0</v>
      </c>
      <c r="F84" s="194">
        <v>197</v>
      </c>
      <c r="G84" s="103">
        <f t="shared" si="3"/>
        <v>0</v>
      </c>
      <c r="H84" s="52" t="s">
        <v>91</v>
      </c>
    </row>
    <row r="85" spans="1:8" ht="17.25" thickBot="1" x14ac:dyDescent="0.35">
      <c r="A85" s="49" t="s">
        <v>67</v>
      </c>
      <c r="B85" s="49" t="s">
        <v>327</v>
      </c>
      <c r="C85" s="50" t="s">
        <v>90</v>
      </c>
      <c r="D85" s="51" t="s">
        <v>56</v>
      </c>
      <c r="E85" s="111">
        <v>0</v>
      </c>
      <c r="F85" s="194">
        <v>329</v>
      </c>
      <c r="G85" s="103">
        <f t="shared" si="3"/>
        <v>0</v>
      </c>
      <c r="H85" s="52" t="s">
        <v>92</v>
      </c>
    </row>
    <row r="86" spans="1:8" ht="17.25" thickBot="1" x14ac:dyDescent="0.35">
      <c r="A86" s="49" t="s">
        <v>67</v>
      </c>
      <c r="B86" s="49" t="s">
        <v>328</v>
      </c>
      <c r="C86" s="50" t="s">
        <v>90</v>
      </c>
      <c r="D86" s="51" t="s">
        <v>56</v>
      </c>
      <c r="E86" s="111">
        <v>0</v>
      </c>
      <c r="F86" s="194">
        <v>528</v>
      </c>
      <c r="G86" s="103">
        <f t="shared" si="3"/>
        <v>0</v>
      </c>
      <c r="H86" s="52" t="s">
        <v>93</v>
      </c>
    </row>
    <row r="87" spans="1:8" ht="17.25" thickBot="1" x14ac:dyDescent="0.35">
      <c r="A87" s="49" t="s">
        <v>67</v>
      </c>
      <c r="B87" s="49" t="s">
        <v>329</v>
      </c>
      <c r="C87" s="50" t="s">
        <v>90</v>
      </c>
      <c r="D87" s="51" t="s">
        <v>56</v>
      </c>
      <c r="E87" s="111">
        <v>0</v>
      </c>
      <c r="F87" s="194">
        <v>771</v>
      </c>
      <c r="G87" s="103">
        <f t="shared" si="3"/>
        <v>0</v>
      </c>
      <c r="H87" s="52" t="s">
        <v>94</v>
      </c>
    </row>
    <row r="88" spans="1:8" ht="30.75" thickBot="1" x14ac:dyDescent="0.35">
      <c r="A88" s="49" t="s">
        <v>67</v>
      </c>
      <c r="B88" s="49" t="s">
        <v>318</v>
      </c>
      <c r="C88" s="50" t="s">
        <v>95</v>
      </c>
      <c r="D88" s="51" t="s">
        <v>56</v>
      </c>
      <c r="E88" s="111">
        <v>0</v>
      </c>
      <c r="F88" s="194">
        <v>399</v>
      </c>
      <c r="G88" s="103">
        <f t="shared" si="3"/>
        <v>0</v>
      </c>
      <c r="H88" s="52" t="s">
        <v>91</v>
      </c>
    </row>
    <row r="89" spans="1:8" ht="30.75" thickBot="1" x14ac:dyDescent="0.35">
      <c r="A89" s="49" t="s">
        <v>67</v>
      </c>
      <c r="B89" s="49" t="s">
        <v>319</v>
      </c>
      <c r="C89" s="50" t="s">
        <v>96</v>
      </c>
      <c r="D89" s="51" t="s">
        <v>56</v>
      </c>
      <c r="E89" s="111">
        <v>0</v>
      </c>
      <c r="F89" s="194">
        <v>930</v>
      </c>
      <c r="G89" s="103">
        <f t="shared" si="3"/>
        <v>0</v>
      </c>
      <c r="H89" s="52" t="s">
        <v>91</v>
      </c>
    </row>
    <row r="90" spans="1:8" ht="30.75" thickBot="1" x14ac:dyDescent="0.35">
      <c r="A90" s="49" t="s">
        <v>67</v>
      </c>
      <c r="B90" s="49" t="s">
        <v>320</v>
      </c>
      <c r="C90" s="50" t="s">
        <v>95</v>
      </c>
      <c r="D90" s="51" t="s">
        <v>56</v>
      </c>
      <c r="E90" s="111">
        <v>0</v>
      </c>
      <c r="F90" s="194">
        <v>405</v>
      </c>
      <c r="G90" s="103">
        <f t="shared" si="3"/>
        <v>0</v>
      </c>
      <c r="H90" s="52" t="s">
        <v>97</v>
      </c>
    </row>
    <row r="91" spans="1:8" ht="30.75" thickBot="1" x14ac:dyDescent="0.35">
      <c r="A91" s="49" t="s">
        <v>67</v>
      </c>
      <c r="B91" s="49" t="s">
        <v>321</v>
      </c>
      <c r="C91" s="50" t="s">
        <v>96</v>
      </c>
      <c r="D91" s="51" t="s">
        <v>56</v>
      </c>
      <c r="E91" s="111">
        <v>0</v>
      </c>
      <c r="F91" s="194">
        <v>939</v>
      </c>
      <c r="G91" s="103">
        <f t="shared" si="3"/>
        <v>0</v>
      </c>
      <c r="H91" s="52" t="s">
        <v>97</v>
      </c>
    </row>
    <row r="92" spans="1:8" ht="30.75" thickBot="1" x14ac:dyDescent="0.35">
      <c r="A92" s="49" t="s">
        <v>67</v>
      </c>
      <c r="B92" s="49" t="s">
        <v>322</v>
      </c>
      <c r="C92" s="50" t="s">
        <v>95</v>
      </c>
      <c r="D92" s="51" t="s">
        <v>56</v>
      </c>
      <c r="E92" s="111">
        <v>0</v>
      </c>
      <c r="F92" s="194">
        <v>439</v>
      </c>
      <c r="G92" s="103">
        <f t="shared" si="3"/>
        <v>0</v>
      </c>
      <c r="H92" s="52" t="s">
        <v>98</v>
      </c>
    </row>
    <row r="93" spans="1:8" ht="30.75" thickBot="1" x14ac:dyDescent="0.35">
      <c r="A93" s="49" t="s">
        <v>67</v>
      </c>
      <c r="B93" s="49" t="s">
        <v>323</v>
      </c>
      <c r="C93" s="50" t="s">
        <v>96</v>
      </c>
      <c r="D93" s="51" t="s">
        <v>56</v>
      </c>
      <c r="E93" s="111">
        <v>0</v>
      </c>
      <c r="F93" s="194">
        <v>1180</v>
      </c>
      <c r="G93" s="103">
        <f t="shared" si="3"/>
        <v>0</v>
      </c>
      <c r="H93" s="52" t="s">
        <v>98</v>
      </c>
    </row>
    <row r="94" spans="1:8" ht="30.75" thickBot="1" x14ac:dyDescent="0.35">
      <c r="A94" s="49" t="s">
        <v>67</v>
      </c>
      <c r="B94" s="49" t="s">
        <v>324</v>
      </c>
      <c r="C94" s="50" t="s">
        <v>95</v>
      </c>
      <c r="D94" s="51" t="s">
        <v>56</v>
      </c>
      <c r="E94" s="111">
        <v>0</v>
      </c>
      <c r="F94" s="194">
        <v>448</v>
      </c>
      <c r="G94" s="103">
        <f t="shared" si="3"/>
        <v>0</v>
      </c>
      <c r="H94" s="52" t="s">
        <v>99</v>
      </c>
    </row>
    <row r="95" spans="1:8" ht="30.75" thickBot="1" x14ac:dyDescent="0.35">
      <c r="A95" s="49" t="s">
        <v>67</v>
      </c>
      <c r="B95" s="49" t="s">
        <v>325</v>
      </c>
      <c r="C95" s="50" t="s">
        <v>96</v>
      </c>
      <c r="D95" s="51" t="s">
        <v>56</v>
      </c>
      <c r="E95" s="111">
        <v>0</v>
      </c>
      <c r="F95" s="194">
        <v>1237</v>
      </c>
      <c r="G95" s="103">
        <f t="shared" si="3"/>
        <v>0</v>
      </c>
      <c r="H95" s="52" t="s">
        <v>99</v>
      </c>
    </row>
    <row r="96" spans="1:8" ht="30.75" thickBot="1" x14ac:dyDescent="0.35">
      <c r="A96" s="49" t="s">
        <v>67</v>
      </c>
      <c r="B96" s="49" t="s">
        <v>314</v>
      </c>
      <c r="C96" s="50" t="s">
        <v>100</v>
      </c>
      <c r="D96" s="51" t="s">
        <v>56</v>
      </c>
      <c r="E96" s="111">
        <v>0</v>
      </c>
      <c r="F96" s="194">
        <v>585</v>
      </c>
      <c r="G96" s="103">
        <f t="shared" si="3"/>
        <v>0</v>
      </c>
      <c r="H96" s="52" t="s">
        <v>91</v>
      </c>
    </row>
    <row r="97" spans="1:8" ht="30.75" thickBot="1" x14ac:dyDescent="0.35">
      <c r="A97" s="49" t="s">
        <v>67</v>
      </c>
      <c r="B97" s="49" t="s">
        <v>315</v>
      </c>
      <c r="C97" s="50" t="s">
        <v>101</v>
      </c>
      <c r="D97" s="51" t="s">
        <v>56</v>
      </c>
      <c r="E97" s="111">
        <v>0</v>
      </c>
      <c r="F97" s="194">
        <v>925</v>
      </c>
      <c r="G97" s="103">
        <f t="shared" si="3"/>
        <v>0</v>
      </c>
      <c r="H97" s="52" t="s">
        <v>91</v>
      </c>
    </row>
    <row r="98" spans="1:8" ht="30.75" thickBot="1" x14ac:dyDescent="0.35">
      <c r="A98" s="49" t="s">
        <v>67</v>
      </c>
      <c r="B98" s="49" t="s">
        <v>316</v>
      </c>
      <c r="C98" s="50" t="s">
        <v>102</v>
      </c>
      <c r="D98" s="51" t="s">
        <v>56</v>
      </c>
      <c r="E98" s="111">
        <v>0</v>
      </c>
      <c r="F98" s="194">
        <v>1548</v>
      </c>
      <c r="G98" s="103">
        <f t="shared" si="3"/>
        <v>0</v>
      </c>
      <c r="H98" s="52" t="s">
        <v>91</v>
      </c>
    </row>
    <row r="99" spans="1:8" ht="30.75" thickBot="1" x14ac:dyDescent="0.35">
      <c r="A99" s="49" t="s">
        <v>67</v>
      </c>
      <c r="B99" s="49" t="s">
        <v>317</v>
      </c>
      <c r="C99" s="50" t="s">
        <v>103</v>
      </c>
      <c r="D99" s="51" t="s">
        <v>56</v>
      </c>
      <c r="E99" s="111">
        <v>0</v>
      </c>
      <c r="F99" s="194">
        <v>1855</v>
      </c>
      <c r="G99" s="103">
        <f t="shared" ref="G99:G160" si="4">E99*F99</f>
        <v>0</v>
      </c>
      <c r="H99" s="52" t="s">
        <v>91</v>
      </c>
    </row>
    <row r="100" spans="1:8" ht="30.75" thickBot="1" x14ac:dyDescent="0.35">
      <c r="A100" s="49" t="s">
        <v>67</v>
      </c>
      <c r="B100" s="49" t="s">
        <v>310</v>
      </c>
      <c r="C100" s="50" t="s">
        <v>100</v>
      </c>
      <c r="D100" s="51" t="s">
        <v>56</v>
      </c>
      <c r="E100" s="111">
        <v>0</v>
      </c>
      <c r="F100" s="194">
        <v>653</v>
      </c>
      <c r="G100" s="103">
        <f t="shared" si="4"/>
        <v>0</v>
      </c>
      <c r="H100" s="52" t="s">
        <v>97</v>
      </c>
    </row>
    <row r="101" spans="1:8" ht="30.75" thickBot="1" x14ac:dyDescent="0.35">
      <c r="A101" s="49" t="s">
        <v>67</v>
      </c>
      <c r="B101" s="49" t="s">
        <v>311</v>
      </c>
      <c r="C101" s="50" t="s">
        <v>101</v>
      </c>
      <c r="D101" s="51" t="s">
        <v>56</v>
      </c>
      <c r="E101" s="111">
        <v>0</v>
      </c>
      <c r="F101" s="194">
        <v>994</v>
      </c>
      <c r="G101" s="103">
        <f t="shared" si="4"/>
        <v>0</v>
      </c>
      <c r="H101" s="52" t="s">
        <v>97</v>
      </c>
    </row>
    <row r="102" spans="1:8" ht="30.75" thickBot="1" x14ac:dyDescent="0.35">
      <c r="A102" s="49" t="s">
        <v>67</v>
      </c>
      <c r="B102" s="49" t="s">
        <v>312</v>
      </c>
      <c r="C102" s="50" t="s">
        <v>102</v>
      </c>
      <c r="D102" s="51" t="s">
        <v>56</v>
      </c>
      <c r="E102" s="111">
        <v>0</v>
      </c>
      <c r="F102" s="194">
        <v>1649</v>
      </c>
      <c r="G102" s="103">
        <f t="shared" si="4"/>
        <v>0</v>
      </c>
      <c r="H102" s="52" t="s">
        <v>97</v>
      </c>
    </row>
    <row r="103" spans="1:8" ht="30.75" thickBot="1" x14ac:dyDescent="0.35">
      <c r="A103" s="49" t="s">
        <v>67</v>
      </c>
      <c r="B103" s="49" t="s">
        <v>313</v>
      </c>
      <c r="C103" s="50" t="s">
        <v>103</v>
      </c>
      <c r="D103" s="51" t="s">
        <v>56</v>
      </c>
      <c r="E103" s="111">
        <v>0</v>
      </c>
      <c r="F103" s="194">
        <v>1965</v>
      </c>
      <c r="G103" s="103">
        <f t="shared" si="4"/>
        <v>0</v>
      </c>
      <c r="H103" s="52" t="s">
        <v>97</v>
      </c>
    </row>
    <row r="104" spans="1:8" ht="30.75" thickBot="1" x14ac:dyDescent="0.35">
      <c r="A104" s="49" t="s">
        <v>67</v>
      </c>
      <c r="B104" s="49" t="s">
        <v>306</v>
      </c>
      <c r="C104" s="50" t="s">
        <v>100</v>
      </c>
      <c r="D104" s="51" t="s">
        <v>56</v>
      </c>
      <c r="E104" s="111">
        <v>0</v>
      </c>
      <c r="F104" s="194">
        <v>780</v>
      </c>
      <c r="G104" s="103">
        <f t="shared" si="4"/>
        <v>0</v>
      </c>
      <c r="H104" s="52" t="s">
        <v>98</v>
      </c>
    </row>
    <row r="105" spans="1:8" ht="30.75" thickBot="1" x14ac:dyDescent="0.35">
      <c r="A105" s="49" t="s">
        <v>67</v>
      </c>
      <c r="B105" s="49" t="s">
        <v>307</v>
      </c>
      <c r="C105" s="50" t="s">
        <v>101</v>
      </c>
      <c r="D105" s="51" t="s">
        <v>56</v>
      </c>
      <c r="E105" s="111">
        <v>0</v>
      </c>
      <c r="F105" s="194">
        <v>1577</v>
      </c>
      <c r="G105" s="103">
        <f t="shared" si="4"/>
        <v>0</v>
      </c>
      <c r="H105" s="52" t="s">
        <v>98</v>
      </c>
    </row>
    <row r="106" spans="1:8" ht="30.75" thickBot="1" x14ac:dyDescent="0.35">
      <c r="A106" s="49" t="s">
        <v>67</v>
      </c>
      <c r="B106" s="49" t="s">
        <v>308</v>
      </c>
      <c r="C106" s="50" t="s">
        <v>102</v>
      </c>
      <c r="D106" s="51" t="s">
        <v>56</v>
      </c>
      <c r="E106" s="111">
        <v>0</v>
      </c>
      <c r="F106" s="194">
        <v>2435</v>
      </c>
      <c r="G106" s="103">
        <f t="shared" si="4"/>
        <v>0</v>
      </c>
      <c r="H106" s="52" t="s">
        <v>98</v>
      </c>
    </row>
    <row r="107" spans="1:8" ht="30.75" thickBot="1" x14ac:dyDescent="0.35">
      <c r="A107" s="49" t="s">
        <v>67</v>
      </c>
      <c r="B107" s="49" t="s">
        <v>309</v>
      </c>
      <c r="C107" s="50" t="s">
        <v>103</v>
      </c>
      <c r="D107" s="51" t="s">
        <v>56</v>
      </c>
      <c r="E107" s="111">
        <v>0</v>
      </c>
      <c r="F107" s="194">
        <v>2847</v>
      </c>
      <c r="G107" s="103">
        <f t="shared" si="4"/>
        <v>0</v>
      </c>
      <c r="H107" s="52" t="s">
        <v>98</v>
      </c>
    </row>
    <row r="108" spans="1:8" ht="30.75" thickBot="1" x14ac:dyDescent="0.35">
      <c r="A108" s="49" t="s">
        <v>67</v>
      </c>
      <c r="B108" s="49" t="s">
        <v>302</v>
      </c>
      <c r="C108" s="50" t="s">
        <v>100</v>
      </c>
      <c r="D108" s="51" t="s">
        <v>56</v>
      </c>
      <c r="E108" s="111">
        <v>0</v>
      </c>
      <c r="F108" s="194">
        <v>985</v>
      </c>
      <c r="G108" s="103">
        <f t="shared" si="4"/>
        <v>0</v>
      </c>
      <c r="H108" s="52" t="s">
        <v>99</v>
      </c>
    </row>
    <row r="109" spans="1:8" ht="30.75" thickBot="1" x14ac:dyDescent="0.35">
      <c r="A109" s="49" t="s">
        <v>67</v>
      </c>
      <c r="B109" s="49" t="s">
        <v>303</v>
      </c>
      <c r="C109" s="50" t="s">
        <v>101</v>
      </c>
      <c r="D109" s="51" t="s">
        <v>56</v>
      </c>
      <c r="E109" s="111">
        <v>0</v>
      </c>
      <c r="F109" s="194">
        <v>1809</v>
      </c>
      <c r="G109" s="103">
        <f t="shared" si="4"/>
        <v>0</v>
      </c>
      <c r="H109" s="52" t="s">
        <v>99</v>
      </c>
    </row>
    <row r="110" spans="1:8" ht="30.75" thickBot="1" x14ac:dyDescent="0.35">
      <c r="A110" s="49" t="s">
        <v>67</v>
      </c>
      <c r="B110" s="49" t="s">
        <v>305</v>
      </c>
      <c r="C110" s="50" t="s">
        <v>102</v>
      </c>
      <c r="D110" s="51" t="s">
        <v>56</v>
      </c>
      <c r="E110" s="111">
        <v>0</v>
      </c>
      <c r="F110" s="194">
        <v>2682</v>
      </c>
      <c r="G110" s="103">
        <f t="shared" si="4"/>
        <v>0</v>
      </c>
      <c r="H110" s="52" t="s">
        <v>99</v>
      </c>
    </row>
    <row r="111" spans="1:8" ht="30.75" thickBot="1" x14ac:dyDescent="0.35">
      <c r="A111" s="49" t="s">
        <v>67</v>
      </c>
      <c r="B111" s="49" t="s">
        <v>304</v>
      </c>
      <c r="C111" s="50" t="s">
        <v>103</v>
      </c>
      <c r="D111" s="51" t="s">
        <v>56</v>
      </c>
      <c r="E111" s="111">
        <v>0</v>
      </c>
      <c r="F111" s="194">
        <v>3094</v>
      </c>
      <c r="G111" s="103">
        <f t="shared" si="4"/>
        <v>0</v>
      </c>
      <c r="H111" s="52" t="s">
        <v>99</v>
      </c>
    </row>
    <row r="112" spans="1:8" ht="17.25" thickBot="1" x14ac:dyDescent="0.35">
      <c r="A112" s="49" t="s">
        <v>67</v>
      </c>
      <c r="B112" s="49" t="s">
        <v>298</v>
      </c>
      <c r="C112" s="50" t="s">
        <v>104</v>
      </c>
      <c r="D112" s="51" t="s">
        <v>105</v>
      </c>
      <c r="E112" s="111">
        <v>0</v>
      </c>
      <c r="F112" s="194">
        <v>354</v>
      </c>
      <c r="G112" s="103">
        <f t="shared" si="4"/>
        <v>0</v>
      </c>
      <c r="H112" s="52" t="s">
        <v>91</v>
      </c>
    </row>
    <row r="113" spans="1:8" ht="17.25" thickBot="1" x14ac:dyDescent="0.35">
      <c r="A113" s="49" t="s">
        <v>67</v>
      </c>
      <c r="B113" s="49" t="s">
        <v>299</v>
      </c>
      <c r="C113" s="50" t="s">
        <v>106</v>
      </c>
      <c r="D113" s="51" t="s">
        <v>105</v>
      </c>
      <c r="E113" s="111">
        <v>0</v>
      </c>
      <c r="F113" s="194">
        <v>516</v>
      </c>
      <c r="G113" s="103">
        <f t="shared" si="4"/>
        <v>0</v>
      </c>
      <c r="H113" s="52" t="s">
        <v>91</v>
      </c>
    </row>
    <row r="114" spans="1:8" ht="17.25" thickBot="1" x14ac:dyDescent="0.35">
      <c r="A114" s="49" t="s">
        <v>67</v>
      </c>
      <c r="B114" s="49" t="s">
        <v>300</v>
      </c>
      <c r="C114" s="50" t="s">
        <v>107</v>
      </c>
      <c r="D114" s="51" t="s">
        <v>105</v>
      </c>
      <c r="E114" s="111">
        <v>0</v>
      </c>
      <c r="F114" s="194">
        <v>724</v>
      </c>
      <c r="G114" s="103">
        <f t="shared" si="4"/>
        <v>0</v>
      </c>
      <c r="H114" s="52" t="s">
        <v>91</v>
      </c>
    </row>
    <row r="115" spans="1:8" ht="17.25" thickBot="1" x14ac:dyDescent="0.35">
      <c r="A115" s="49" t="s">
        <v>67</v>
      </c>
      <c r="B115" s="49" t="s">
        <v>301</v>
      </c>
      <c r="C115" s="50" t="s">
        <v>108</v>
      </c>
      <c r="D115" s="51" t="s">
        <v>105</v>
      </c>
      <c r="E115" s="111">
        <v>0</v>
      </c>
      <c r="F115" s="194">
        <v>850</v>
      </c>
      <c r="G115" s="103">
        <f t="shared" si="4"/>
        <v>0</v>
      </c>
      <c r="H115" s="52" t="s">
        <v>91</v>
      </c>
    </row>
    <row r="116" spans="1:8" ht="17.25" thickBot="1" x14ac:dyDescent="0.35">
      <c r="A116" s="49" t="s">
        <v>67</v>
      </c>
      <c r="B116" s="49" t="s">
        <v>294</v>
      </c>
      <c r="C116" s="50" t="s">
        <v>104</v>
      </c>
      <c r="D116" s="51" t="s">
        <v>105</v>
      </c>
      <c r="E116" s="111">
        <v>0</v>
      </c>
      <c r="F116" s="194">
        <v>372</v>
      </c>
      <c r="G116" s="103">
        <f t="shared" si="4"/>
        <v>0</v>
      </c>
      <c r="H116" s="52" t="s">
        <v>97</v>
      </c>
    </row>
    <row r="117" spans="1:8" ht="17.25" thickBot="1" x14ac:dyDescent="0.35">
      <c r="A117" s="49" t="s">
        <v>67</v>
      </c>
      <c r="B117" s="49" t="s">
        <v>295</v>
      </c>
      <c r="C117" s="50" t="s">
        <v>106</v>
      </c>
      <c r="D117" s="51" t="s">
        <v>105</v>
      </c>
      <c r="E117" s="111">
        <v>0</v>
      </c>
      <c r="F117" s="194">
        <v>537</v>
      </c>
      <c r="G117" s="103">
        <f t="shared" si="4"/>
        <v>0</v>
      </c>
      <c r="H117" s="52" t="s">
        <v>97</v>
      </c>
    </row>
    <row r="118" spans="1:8" ht="17.25" thickBot="1" x14ac:dyDescent="0.35">
      <c r="A118" s="49" t="s">
        <v>67</v>
      </c>
      <c r="B118" s="49" t="s">
        <v>296</v>
      </c>
      <c r="C118" s="50" t="s">
        <v>107</v>
      </c>
      <c r="D118" s="51" t="s">
        <v>105</v>
      </c>
      <c r="E118" s="111">
        <v>0</v>
      </c>
      <c r="F118" s="194">
        <v>750</v>
      </c>
      <c r="G118" s="103">
        <f t="shared" si="4"/>
        <v>0</v>
      </c>
      <c r="H118" s="52" t="s">
        <v>97</v>
      </c>
    </row>
    <row r="119" spans="1:8" ht="17.25" thickBot="1" x14ac:dyDescent="0.35">
      <c r="A119" s="49" t="s">
        <v>67</v>
      </c>
      <c r="B119" s="49" t="s">
        <v>297</v>
      </c>
      <c r="C119" s="50" t="s">
        <v>108</v>
      </c>
      <c r="D119" s="51" t="s">
        <v>105</v>
      </c>
      <c r="E119" s="111">
        <v>0</v>
      </c>
      <c r="F119" s="194">
        <v>878</v>
      </c>
      <c r="G119" s="103">
        <f t="shared" si="4"/>
        <v>0</v>
      </c>
      <c r="H119" s="52" t="s">
        <v>97</v>
      </c>
    </row>
    <row r="120" spans="1:8" ht="17.25" thickBot="1" x14ac:dyDescent="0.35">
      <c r="A120" s="49" t="s">
        <v>67</v>
      </c>
      <c r="B120" s="49" t="s">
        <v>290</v>
      </c>
      <c r="C120" s="50" t="s">
        <v>104</v>
      </c>
      <c r="D120" s="51" t="s">
        <v>105</v>
      </c>
      <c r="E120" s="111">
        <v>0</v>
      </c>
      <c r="F120" s="194">
        <v>430</v>
      </c>
      <c r="G120" s="103">
        <f t="shared" si="4"/>
        <v>0</v>
      </c>
      <c r="H120" s="52" t="s">
        <v>98</v>
      </c>
    </row>
    <row r="121" spans="1:8" ht="17.25" thickBot="1" x14ac:dyDescent="0.35">
      <c r="A121" s="49" t="s">
        <v>67</v>
      </c>
      <c r="B121" s="49" t="s">
        <v>291</v>
      </c>
      <c r="C121" s="50" t="s">
        <v>106</v>
      </c>
      <c r="D121" s="51" t="s">
        <v>105</v>
      </c>
      <c r="E121" s="111">
        <v>0</v>
      </c>
      <c r="F121" s="194">
        <v>615</v>
      </c>
      <c r="G121" s="103">
        <f t="shared" si="4"/>
        <v>0</v>
      </c>
      <c r="H121" s="52" t="s">
        <v>98</v>
      </c>
    </row>
    <row r="122" spans="1:8" ht="17.25" thickBot="1" x14ac:dyDescent="0.35">
      <c r="A122" s="49" t="s">
        <v>67</v>
      </c>
      <c r="B122" s="49" t="s">
        <v>292</v>
      </c>
      <c r="C122" s="50" t="s">
        <v>107</v>
      </c>
      <c r="D122" s="51" t="s">
        <v>105</v>
      </c>
      <c r="E122" s="111">
        <v>0</v>
      </c>
      <c r="F122" s="194">
        <v>851</v>
      </c>
      <c r="G122" s="103">
        <f t="shared" si="4"/>
        <v>0</v>
      </c>
      <c r="H122" s="52" t="s">
        <v>98</v>
      </c>
    </row>
    <row r="123" spans="1:8" ht="17.25" thickBot="1" x14ac:dyDescent="0.35">
      <c r="A123" s="49" t="s">
        <v>67</v>
      </c>
      <c r="B123" s="49" t="s">
        <v>293</v>
      </c>
      <c r="C123" s="50" t="s">
        <v>108</v>
      </c>
      <c r="D123" s="51" t="s">
        <v>105</v>
      </c>
      <c r="E123" s="111">
        <v>0</v>
      </c>
      <c r="F123" s="194">
        <v>982</v>
      </c>
      <c r="G123" s="103">
        <f t="shared" si="4"/>
        <v>0</v>
      </c>
      <c r="H123" s="52" t="s">
        <v>98</v>
      </c>
    </row>
    <row r="124" spans="1:8" ht="17.25" thickBot="1" x14ac:dyDescent="0.35">
      <c r="A124" s="49" t="s">
        <v>67</v>
      </c>
      <c r="B124" s="49" t="s">
        <v>289</v>
      </c>
      <c r="C124" s="50" t="s">
        <v>104</v>
      </c>
      <c r="D124" s="51" t="s">
        <v>105</v>
      </c>
      <c r="E124" s="111">
        <v>0</v>
      </c>
      <c r="F124" s="194">
        <v>535</v>
      </c>
      <c r="G124" s="103">
        <f t="shared" si="4"/>
        <v>0</v>
      </c>
      <c r="H124" s="52" t="s">
        <v>99</v>
      </c>
    </row>
    <row r="125" spans="1:8" ht="17.25" thickBot="1" x14ac:dyDescent="0.35">
      <c r="A125" s="49" t="s">
        <v>67</v>
      </c>
      <c r="B125" s="49" t="s">
        <v>288</v>
      </c>
      <c r="C125" s="50" t="s">
        <v>106</v>
      </c>
      <c r="D125" s="51" t="s">
        <v>105</v>
      </c>
      <c r="E125" s="111">
        <v>0</v>
      </c>
      <c r="F125" s="194">
        <v>747</v>
      </c>
      <c r="G125" s="103">
        <f t="shared" si="4"/>
        <v>0</v>
      </c>
      <c r="H125" s="52" t="s">
        <v>99</v>
      </c>
    </row>
    <row r="126" spans="1:8" ht="17.25" thickBot="1" x14ac:dyDescent="0.35">
      <c r="A126" s="49" t="s">
        <v>67</v>
      </c>
      <c r="B126" s="49" t="s">
        <v>287</v>
      </c>
      <c r="C126" s="50" t="s">
        <v>107</v>
      </c>
      <c r="D126" s="51" t="s">
        <v>105</v>
      </c>
      <c r="E126" s="111">
        <v>0</v>
      </c>
      <c r="F126" s="194">
        <v>987</v>
      </c>
      <c r="G126" s="103">
        <f t="shared" si="4"/>
        <v>0</v>
      </c>
      <c r="H126" s="52" t="s">
        <v>98</v>
      </c>
    </row>
    <row r="127" spans="1:8" ht="17.25" thickBot="1" x14ac:dyDescent="0.35">
      <c r="A127" s="49" t="s">
        <v>67</v>
      </c>
      <c r="B127" s="49" t="s">
        <v>286</v>
      </c>
      <c r="C127" s="50" t="s">
        <v>108</v>
      </c>
      <c r="D127" s="51" t="s">
        <v>105</v>
      </c>
      <c r="E127" s="111">
        <v>0</v>
      </c>
      <c r="F127" s="194">
        <v>1091</v>
      </c>
      <c r="G127" s="103">
        <f t="shared" si="4"/>
        <v>0</v>
      </c>
      <c r="H127" s="52" t="s">
        <v>99</v>
      </c>
    </row>
    <row r="128" spans="1:8" ht="17.25" thickBot="1" x14ac:dyDescent="0.35">
      <c r="A128" s="49" t="s">
        <v>67</v>
      </c>
      <c r="B128" s="49" t="s">
        <v>285</v>
      </c>
      <c r="C128" s="50" t="s">
        <v>109</v>
      </c>
      <c r="D128" s="51" t="s">
        <v>56</v>
      </c>
      <c r="E128" s="111">
        <v>0</v>
      </c>
      <c r="F128" s="194">
        <v>359</v>
      </c>
      <c r="G128" s="103">
        <f t="shared" si="4"/>
        <v>0</v>
      </c>
      <c r="H128" s="52" t="s">
        <v>91</v>
      </c>
    </row>
    <row r="129" spans="1:8" ht="17.25" thickBot="1" x14ac:dyDescent="0.35">
      <c r="A129" s="49" t="s">
        <v>67</v>
      </c>
      <c r="B129" s="49" t="s">
        <v>284</v>
      </c>
      <c r="C129" s="50" t="s">
        <v>109</v>
      </c>
      <c r="D129" s="51" t="s">
        <v>56</v>
      </c>
      <c r="E129" s="111">
        <v>0</v>
      </c>
      <c r="F129" s="194">
        <v>492</v>
      </c>
      <c r="G129" s="103">
        <f t="shared" si="4"/>
        <v>0</v>
      </c>
      <c r="H129" s="52" t="s">
        <v>97</v>
      </c>
    </row>
    <row r="130" spans="1:8" ht="17.25" thickBot="1" x14ac:dyDescent="0.35">
      <c r="A130" s="49" t="s">
        <v>67</v>
      </c>
      <c r="B130" s="49" t="s">
        <v>283</v>
      </c>
      <c r="C130" s="50" t="s">
        <v>109</v>
      </c>
      <c r="D130" s="51" t="s">
        <v>56</v>
      </c>
      <c r="E130" s="111">
        <v>0</v>
      </c>
      <c r="F130" s="194">
        <v>625</v>
      </c>
      <c r="G130" s="103">
        <f t="shared" si="4"/>
        <v>0</v>
      </c>
      <c r="H130" s="52" t="s">
        <v>98</v>
      </c>
    </row>
    <row r="131" spans="1:8" ht="17.25" thickBot="1" x14ac:dyDescent="0.35">
      <c r="A131" s="49" t="s">
        <v>67</v>
      </c>
      <c r="B131" s="49" t="s">
        <v>282</v>
      </c>
      <c r="C131" s="50" t="s">
        <v>109</v>
      </c>
      <c r="D131" s="51" t="s">
        <v>56</v>
      </c>
      <c r="E131" s="111">
        <v>0</v>
      </c>
      <c r="F131" s="194">
        <v>891</v>
      </c>
      <c r="G131" s="103">
        <f t="shared" si="4"/>
        <v>0</v>
      </c>
      <c r="H131" s="52" t="s">
        <v>99</v>
      </c>
    </row>
    <row r="132" spans="1:8" ht="17.25" thickBot="1" x14ac:dyDescent="0.35">
      <c r="A132" s="49" t="s">
        <v>67</v>
      </c>
      <c r="B132" s="49" t="s">
        <v>281</v>
      </c>
      <c r="C132" s="50" t="s">
        <v>110</v>
      </c>
      <c r="D132" s="51" t="s">
        <v>56</v>
      </c>
      <c r="E132" s="111">
        <v>0</v>
      </c>
      <c r="F132" s="194">
        <v>1055</v>
      </c>
      <c r="G132" s="103">
        <f t="shared" si="4"/>
        <v>0</v>
      </c>
      <c r="H132" s="52" t="s">
        <v>91</v>
      </c>
    </row>
    <row r="133" spans="1:8" ht="17.25" thickBot="1" x14ac:dyDescent="0.35">
      <c r="A133" s="49" t="s">
        <v>67</v>
      </c>
      <c r="B133" s="49" t="s">
        <v>280</v>
      </c>
      <c r="C133" s="50" t="s">
        <v>110</v>
      </c>
      <c r="D133" s="51" t="s">
        <v>56</v>
      </c>
      <c r="E133" s="111">
        <v>0</v>
      </c>
      <c r="F133" s="194">
        <v>1055</v>
      </c>
      <c r="G133" s="103">
        <f t="shared" si="4"/>
        <v>0</v>
      </c>
      <c r="H133" s="52" t="s">
        <v>97</v>
      </c>
    </row>
    <row r="134" spans="1:8" ht="17.25" thickBot="1" x14ac:dyDescent="0.35">
      <c r="A134" s="49" t="s">
        <v>67</v>
      </c>
      <c r="B134" s="49" t="s">
        <v>279</v>
      </c>
      <c r="C134" s="50" t="s">
        <v>110</v>
      </c>
      <c r="D134" s="51" t="s">
        <v>56</v>
      </c>
      <c r="E134" s="111">
        <v>0</v>
      </c>
      <c r="F134" s="194">
        <v>1055</v>
      </c>
      <c r="G134" s="103">
        <f t="shared" si="4"/>
        <v>0</v>
      </c>
      <c r="H134" s="52" t="s">
        <v>98</v>
      </c>
    </row>
    <row r="135" spans="1:8" ht="17.25" thickBot="1" x14ac:dyDescent="0.35">
      <c r="A135" s="49" t="s">
        <v>67</v>
      </c>
      <c r="B135" s="49" t="s">
        <v>278</v>
      </c>
      <c r="C135" s="50" t="s">
        <v>110</v>
      </c>
      <c r="D135" s="51" t="s">
        <v>56</v>
      </c>
      <c r="E135" s="111">
        <v>0</v>
      </c>
      <c r="F135" s="194">
        <v>1055</v>
      </c>
      <c r="G135" s="103">
        <f t="shared" si="4"/>
        <v>0</v>
      </c>
      <c r="H135" s="52" t="s">
        <v>99</v>
      </c>
    </row>
    <row r="136" spans="1:8" ht="17.25" thickBot="1" x14ac:dyDescent="0.35">
      <c r="A136" s="49" t="s">
        <v>67</v>
      </c>
      <c r="B136" s="49"/>
      <c r="C136" s="50" t="s">
        <v>111</v>
      </c>
      <c r="D136" s="51" t="s">
        <v>56</v>
      </c>
      <c r="E136" s="111">
        <v>0</v>
      </c>
      <c r="F136" s="194">
        <v>189.02</v>
      </c>
      <c r="G136" s="103">
        <f t="shared" si="4"/>
        <v>0</v>
      </c>
      <c r="H136" s="52" t="s">
        <v>112</v>
      </c>
    </row>
    <row r="137" spans="1:8" ht="17.25" thickBot="1" x14ac:dyDescent="0.35">
      <c r="A137" s="49" t="s">
        <v>67</v>
      </c>
      <c r="B137" s="49" t="s">
        <v>277</v>
      </c>
      <c r="C137" s="50" t="s">
        <v>113</v>
      </c>
      <c r="D137" s="51" t="s">
        <v>56</v>
      </c>
      <c r="E137" s="111">
        <v>0</v>
      </c>
      <c r="F137" s="194">
        <v>328</v>
      </c>
      <c r="G137" s="103">
        <f t="shared" si="4"/>
        <v>0</v>
      </c>
      <c r="H137" s="52"/>
    </row>
    <row r="138" spans="1:8" ht="17.25" thickBot="1" x14ac:dyDescent="0.35">
      <c r="A138" s="49" t="s">
        <v>67</v>
      </c>
      <c r="B138" s="49" t="s">
        <v>276</v>
      </c>
      <c r="C138" s="50" t="s">
        <v>114</v>
      </c>
      <c r="D138" s="51" t="s">
        <v>56</v>
      </c>
      <c r="E138" s="111">
        <v>0</v>
      </c>
      <c r="F138" s="194">
        <v>523</v>
      </c>
      <c r="G138" s="103">
        <f t="shared" si="4"/>
        <v>0</v>
      </c>
      <c r="H138" s="52"/>
    </row>
    <row r="139" spans="1:8" ht="17.25" thickBot="1" x14ac:dyDescent="0.35">
      <c r="A139" s="49" t="s">
        <v>67</v>
      </c>
      <c r="B139" s="49" t="s">
        <v>275</v>
      </c>
      <c r="C139" s="50" t="s">
        <v>115</v>
      </c>
      <c r="D139" s="51" t="s">
        <v>56</v>
      </c>
      <c r="E139" s="111">
        <v>0</v>
      </c>
      <c r="F139" s="194">
        <v>645</v>
      </c>
      <c r="G139" s="103">
        <f t="shared" si="4"/>
        <v>0</v>
      </c>
      <c r="H139" s="52"/>
    </row>
    <row r="140" spans="1:8" x14ac:dyDescent="0.3">
      <c r="A140" s="49" t="s">
        <v>67</v>
      </c>
      <c r="B140" s="49" t="s">
        <v>274</v>
      </c>
      <c r="C140" s="50" t="s">
        <v>116</v>
      </c>
      <c r="D140" s="51" t="s">
        <v>117</v>
      </c>
      <c r="E140" s="111">
        <v>0</v>
      </c>
      <c r="F140" s="194">
        <v>287</v>
      </c>
      <c r="G140" s="103">
        <f t="shared" si="4"/>
        <v>0</v>
      </c>
      <c r="H140" s="52" t="s">
        <v>118</v>
      </c>
    </row>
    <row r="141" spans="1:8" x14ac:dyDescent="0.3">
      <c r="A141" s="49" t="s">
        <v>67</v>
      </c>
      <c r="B141" s="49" t="s">
        <v>273</v>
      </c>
      <c r="C141" s="50" t="s">
        <v>119</v>
      </c>
      <c r="D141" s="51" t="s">
        <v>117</v>
      </c>
      <c r="E141" s="111">
        <v>0</v>
      </c>
      <c r="F141" s="194">
        <v>461</v>
      </c>
      <c r="G141" s="103">
        <f t="shared" si="4"/>
        <v>0</v>
      </c>
      <c r="H141" s="52" t="s">
        <v>118</v>
      </c>
    </row>
    <row r="142" spans="1:8" x14ac:dyDescent="0.3">
      <c r="A142" s="49" t="s">
        <v>67</v>
      </c>
      <c r="B142" s="49" t="s">
        <v>272</v>
      </c>
      <c r="C142" s="50" t="s">
        <v>120</v>
      </c>
      <c r="D142" s="51" t="s">
        <v>117</v>
      </c>
      <c r="E142" s="111">
        <v>0</v>
      </c>
      <c r="F142" s="194">
        <v>576</v>
      </c>
      <c r="G142" s="103">
        <f t="shared" si="4"/>
        <v>0</v>
      </c>
      <c r="H142" s="52" t="s">
        <v>118</v>
      </c>
    </row>
    <row r="143" spans="1:8" x14ac:dyDescent="0.3">
      <c r="A143" s="49" t="s">
        <v>67</v>
      </c>
      <c r="B143" s="49" t="s">
        <v>270</v>
      </c>
      <c r="C143" s="50" t="s">
        <v>121</v>
      </c>
      <c r="D143" s="51" t="s">
        <v>117</v>
      </c>
      <c r="E143" s="111">
        <v>0</v>
      </c>
      <c r="F143" s="194">
        <v>118</v>
      </c>
      <c r="G143" s="103">
        <f t="shared" si="4"/>
        <v>0</v>
      </c>
      <c r="H143" s="52"/>
    </row>
    <row r="144" spans="1:8" ht="17.25" thickBot="1" x14ac:dyDescent="0.35">
      <c r="A144" s="49" t="s">
        <v>67</v>
      </c>
      <c r="B144" s="49" t="s">
        <v>271</v>
      </c>
      <c r="C144" s="50" t="s">
        <v>122</v>
      </c>
      <c r="D144" s="51" t="s">
        <v>117</v>
      </c>
      <c r="E144" s="111">
        <v>0</v>
      </c>
      <c r="F144" s="194">
        <v>73</v>
      </c>
      <c r="G144" s="103">
        <f t="shared" si="4"/>
        <v>0</v>
      </c>
      <c r="H144" s="52"/>
    </row>
    <row r="145" spans="1:8" ht="17.25" thickBot="1" x14ac:dyDescent="0.35">
      <c r="A145" s="49" t="s">
        <v>67</v>
      </c>
      <c r="B145" s="49" t="s">
        <v>269</v>
      </c>
      <c r="C145" s="50" t="s">
        <v>123</v>
      </c>
      <c r="D145" s="51" t="s">
        <v>117</v>
      </c>
      <c r="E145" s="111">
        <v>0</v>
      </c>
      <c r="F145" s="194">
        <v>232</v>
      </c>
      <c r="G145" s="103">
        <f t="shared" si="4"/>
        <v>0</v>
      </c>
      <c r="H145" s="52"/>
    </row>
    <row r="146" spans="1:8" ht="17.25" thickBot="1" x14ac:dyDescent="0.35">
      <c r="A146" s="49" t="s">
        <v>67</v>
      </c>
      <c r="B146" s="49" t="s">
        <v>268</v>
      </c>
      <c r="C146" s="50" t="s">
        <v>124</v>
      </c>
      <c r="D146" s="51" t="s">
        <v>117</v>
      </c>
      <c r="E146" s="111">
        <v>0</v>
      </c>
      <c r="F146" s="194">
        <v>194</v>
      </c>
      <c r="G146" s="103">
        <f t="shared" si="4"/>
        <v>0</v>
      </c>
      <c r="H146" s="52"/>
    </row>
    <row r="147" spans="1:8" ht="17.25" thickBot="1" x14ac:dyDescent="0.35">
      <c r="A147" s="49" t="s">
        <v>67</v>
      </c>
      <c r="B147" s="49" t="s">
        <v>267</v>
      </c>
      <c r="C147" s="50" t="s">
        <v>125</v>
      </c>
      <c r="D147" s="51" t="s">
        <v>126</v>
      </c>
      <c r="E147" s="111">
        <v>0</v>
      </c>
      <c r="F147" s="194">
        <v>51</v>
      </c>
      <c r="G147" s="103">
        <f t="shared" si="4"/>
        <v>0</v>
      </c>
      <c r="H147" s="52"/>
    </row>
    <row r="148" spans="1:8" ht="17.25" thickBot="1" x14ac:dyDescent="0.35">
      <c r="A148" s="49" t="s">
        <v>67</v>
      </c>
      <c r="B148" s="49" t="s">
        <v>266</v>
      </c>
      <c r="C148" s="50" t="s">
        <v>127</v>
      </c>
      <c r="D148" s="51" t="s">
        <v>126</v>
      </c>
      <c r="E148" s="111">
        <v>0</v>
      </c>
      <c r="F148" s="194">
        <v>225</v>
      </c>
      <c r="G148" s="103">
        <f t="shared" si="4"/>
        <v>0</v>
      </c>
      <c r="H148" s="52"/>
    </row>
    <row r="149" spans="1:8" ht="17.25" thickBot="1" x14ac:dyDescent="0.35">
      <c r="A149" s="49" t="s">
        <v>67</v>
      </c>
      <c r="B149" s="49" t="s">
        <v>265</v>
      </c>
      <c r="C149" s="50" t="s">
        <v>128</v>
      </c>
      <c r="D149" s="51" t="s">
        <v>69</v>
      </c>
      <c r="E149" s="111">
        <v>0</v>
      </c>
      <c r="F149" s="194">
        <v>18</v>
      </c>
      <c r="G149" s="103">
        <f t="shared" si="4"/>
        <v>0</v>
      </c>
      <c r="H149" s="52"/>
    </row>
    <row r="150" spans="1:8" ht="17.25" thickBot="1" x14ac:dyDescent="0.35">
      <c r="A150" s="49" t="s">
        <v>67</v>
      </c>
      <c r="B150" s="49" t="s">
        <v>264</v>
      </c>
      <c r="C150" s="50" t="s">
        <v>129</v>
      </c>
      <c r="D150" s="51" t="s">
        <v>69</v>
      </c>
      <c r="E150" s="111">
        <v>0</v>
      </c>
      <c r="F150" s="194">
        <v>18</v>
      </c>
      <c r="G150" s="103">
        <f t="shared" si="4"/>
        <v>0</v>
      </c>
      <c r="H150" s="52"/>
    </row>
    <row r="151" spans="1:8" ht="17.25" thickBot="1" x14ac:dyDescent="0.35">
      <c r="A151" s="49" t="s">
        <v>67</v>
      </c>
      <c r="B151" s="49" t="s">
        <v>263</v>
      </c>
      <c r="C151" s="50" t="s">
        <v>130</v>
      </c>
      <c r="D151" s="51" t="s">
        <v>56</v>
      </c>
      <c r="E151" s="111">
        <v>0</v>
      </c>
      <c r="F151" s="194">
        <v>145</v>
      </c>
      <c r="G151" s="103">
        <f t="shared" si="4"/>
        <v>0</v>
      </c>
      <c r="H151" s="52"/>
    </row>
    <row r="152" spans="1:8" ht="17.25" thickBot="1" x14ac:dyDescent="0.35">
      <c r="A152" s="49" t="s">
        <v>67</v>
      </c>
      <c r="B152" s="49" t="s">
        <v>262</v>
      </c>
      <c r="C152" s="50" t="s">
        <v>131</v>
      </c>
      <c r="D152" s="51" t="s">
        <v>56</v>
      </c>
      <c r="E152" s="111">
        <v>0</v>
      </c>
      <c r="F152" s="194">
        <v>34</v>
      </c>
      <c r="G152" s="103">
        <f t="shared" si="4"/>
        <v>0</v>
      </c>
      <c r="H152" s="52"/>
    </row>
    <row r="153" spans="1:8" ht="17.25" thickBot="1" x14ac:dyDescent="0.35">
      <c r="A153" s="49" t="s">
        <v>67</v>
      </c>
      <c r="B153" s="49" t="s">
        <v>261</v>
      </c>
      <c r="C153" s="50" t="s">
        <v>132</v>
      </c>
      <c r="D153" s="51" t="s">
        <v>69</v>
      </c>
      <c r="E153" s="111">
        <v>0</v>
      </c>
      <c r="F153" s="194">
        <v>47</v>
      </c>
      <c r="G153" s="103">
        <f t="shared" si="4"/>
        <v>0</v>
      </c>
      <c r="H153" s="52"/>
    </row>
    <row r="154" spans="1:8" ht="17.25" thickBot="1" x14ac:dyDescent="0.35">
      <c r="A154" s="49" t="s">
        <v>67</v>
      </c>
      <c r="B154" s="49" t="s">
        <v>260</v>
      </c>
      <c r="C154" s="50" t="s">
        <v>133</v>
      </c>
      <c r="D154" s="51" t="s">
        <v>69</v>
      </c>
      <c r="E154" s="111">
        <v>0</v>
      </c>
      <c r="F154" s="194">
        <v>36</v>
      </c>
      <c r="G154" s="103">
        <f t="shared" si="4"/>
        <v>0</v>
      </c>
      <c r="H154" s="52"/>
    </row>
    <row r="155" spans="1:8" ht="17.25" thickBot="1" x14ac:dyDescent="0.35">
      <c r="A155" s="49" t="s">
        <v>67</v>
      </c>
      <c r="B155" s="49" t="s">
        <v>259</v>
      </c>
      <c r="C155" s="50" t="s">
        <v>134</v>
      </c>
      <c r="D155" s="51" t="s">
        <v>56</v>
      </c>
      <c r="E155" s="111">
        <v>0</v>
      </c>
      <c r="F155" s="194">
        <v>65</v>
      </c>
      <c r="G155" s="103">
        <f t="shared" si="4"/>
        <v>0</v>
      </c>
      <c r="H155" s="52"/>
    </row>
    <row r="156" spans="1:8" ht="17.25" thickBot="1" x14ac:dyDescent="0.35">
      <c r="A156" s="49" t="s">
        <v>67</v>
      </c>
      <c r="B156" s="49" t="s">
        <v>258</v>
      </c>
      <c r="C156" s="50" t="s">
        <v>135</v>
      </c>
      <c r="D156" s="51" t="s">
        <v>56</v>
      </c>
      <c r="E156" s="111">
        <v>0</v>
      </c>
      <c r="F156" s="194">
        <v>224</v>
      </c>
      <c r="G156" s="103">
        <f t="shared" si="4"/>
        <v>0</v>
      </c>
      <c r="H156" s="52"/>
    </row>
    <row r="157" spans="1:8" ht="17.25" thickBot="1" x14ac:dyDescent="0.35">
      <c r="A157" s="49" t="s">
        <v>67</v>
      </c>
      <c r="B157" s="109" t="s">
        <v>257</v>
      </c>
      <c r="C157" s="50" t="s">
        <v>136</v>
      </c>
      <c r="D157" s="51" t="s">
        <v>56</v>
      </c>
      <c r="E157" s="111">
        <v>0</v>
      </c>
      <c r="F157" s="194">
        <v>2826</v>
      </c>
      <c r="G157" s="103">
        <f t="shared" si="4"/>
        <v>0</v>
      </c>
      <c r="H157" s="52" t="s">
        <v>137</v>
      </c>
    </row>
    <row r="158" spans="1:8" ht="17.25" thickBot="1" x14ac:dyDescent="0.35">
      <c r="A158" s="49" t="s">
        <v>67</v>
      </c>
      <c r="B158" s="109" t="s">
        <v>256</v>
      </c>
      <c r="C158" s="50" t="s">
        <v>136</v>
      </c>
      <c r="D158" s="51" t="s">
        <v>56</v>
      </c>
      <c r="E158" s="111">
        <v>0</v>
      </c>
      <c r="F158" s="194">
        <v>2924</v>
      </c>
      <c r="G158" s="103">
        <f t="shared" si="4"/>
        <v>0</v>
      </c>
      <c r="H158" s="52" t="s">
        <v>97</v>
      </c>
    </row>
    <row r="159" spans="1:8" ht="17.25" thickBot="1" x14ac:dyDescent="0.35">
      <c r="A159" s="49" t="s">
        <v>67</v>
      </c>
      <c r="B159" s="109" t="s">
        <v>255</v>
      </c>
      <c r="C159" s="50" t="s">
        <v>136</v>
      </c>
      <c r="D159" s="51" t="s">
        <v>56</v>
      </c>
      <c r="E159" s="111">
        <v>0</v>
      </c>
      <c r="F159" s="194">
        <v>3179</v>
      </c>
      <c r="G159" s="103">
        <f t="shared" si="4"/>
        <v>0</v>
      </c>
      <c r="H159" s="52" t="s">
        <v>98</v>
      </c>
    </row>
    <row r="160" spans="1:8" ht="17.25" thickBot="1" x14ac:dyDescent="0.35">
      <c r="A160" s="49" t="s">
        <v>67</v>
      </c>
      <c r="B160" s="109" t="s">
        <v>254</v>
      </c>
      <c r="C160" s="50" t="s">
        <v>136</v>
      </c>
      <c r="D160" s="51" t="s">
        <v>56</v>
      </c>
      <c r="E160" s="111">
        <v>0</v>
      </c>
      <c r="F160" s="194">
        <v>3280</v>
      </c>
      <c r="G160" s="103">
        <f t="shared" si="4"/>
        <v>0</v>
      </c>
      <c r="H160" s="52" t="s">
        <v>99</v>
      </c>
    </row>
    <row r="161" spans="1:8" ht="18" thickBot="1" x14ac:dyDescent="0.35">
      <c r="A161" s="54"/>
      <c r="B161" s="54"/>
      <c r="C161" s="55"/>
      <c r="D161" s="55"/>
      <c r="E161" s="55"/>
      <c r="F161" s="178" t="s">
        <v>138</v>
      </c>
      <c r="G161" s="104">
        <f>SUM(G34:G160)</f>
        <v>0</v>
      </c>
      <c r="H161" s="64"/>
    </row>
    <row r="162" spans="1:8" ht="17.25" x14ac:dyDescent="0.3">
      <c r="A162" s="38"/>
      <c r="B162" s="38"/>
      <c r="C162" s="37"/>
      <c r="D162" s="37"/>
      <c r="E162" s="37"/>
      <c r="F162" s="179"/>
      <c r="G162" s="43"/>
      <c r="H162" s="36"/>
    </row>
    <row r="163" spans="1:8" x14ac:dyDescent="0.3">
      <c r="A163" s="13" t="s">
        <v>29</v>
      </c>
      <c r="B163" s="13"/>
      <c r="C163" s="13"/>
      <c r="D163" s="13"/>
      <c r="E163" s="37"/>
      <c r="F163" s="180"/>
      <c r="G163" s="37"/>
      <c r="H163" s="43"/>
    </row>
    <row r="164" spans="1:8" ht="17.25" thickBot="1" x14ac:dyDescent="0.35">
      <c r="A164" s="38" t="s">
        <v>139</v>
      </c>
      <c r="B164" s="38"/>
      <c r="C164" s="46"/>
      <c r="D164" s="46"/>
      <c r="E164" s="46"/>
      <c r="F164" s="181"/>
      <c r="G164" s="46"/>
      <c r="H164" s="46"/>
    </row>
    <row r="165" spans="1:8" ht="50.25" thickBot="1" x14ac:dyDescent="0.35">
      <c r="A165" s="62" t="s">
        <v>47</v>
      </c>
      <c r="B165" s="62" t="s">
        <v>248</v>
      </c>
      <c r="C165" s="56" t="s">
        <v>48</v>
      </c>
      <c r="D165" s="62" t="s">
        <v>49</v>
      </c>
      <c r="E165" s="62" t="s">
        <v>50</v>
      </c>
      <c r="F165" s="173" t="s">
        <v>66</v>
      </c>
      <c r="G165" s="56" t="s">
        <v>41</v>
      </c>
      <c r="H165" s="56" t="s">
        <v>23</v>
      </c>
    </row>
    <row r="166" spans="1:8" ht="96" customHeight="1" x14ac:dyDescent="0.3">
      <c r="A166" s="49" t="s">
        <v>140</v>
      </c>
      <c r="B166" s="49" t="s">
        <v>253</v>
      </c>
      <c r="C166" s="195" t="s">
        <v>141</v>
      </c>
      <c r="D166" s="58" t="s">
        <v>142</v>
      </c>
      <c r="E166" s="111">
        <v>0</v>
      </c>
      <c r="F166" s="194">
        <v>748.26</v>
      </c>
      <c r="G166" s="105">
        <f>E166*F166</f>
        <v>0</v>
      </c>
      <c r="H166" s="53"/>
    </row>
    <row r="167" spans="1:8" ht="17.25" x14ac:dyDescent="0.3">
      <c r="A167" s="54"/>
      <c r="B167" s="54"/>
      <c r="C167" s="55"/>
      <c r="D167" s="55"/>
      <c r="E167" s="55"/>
      <c r="F167" s="178" t="s">
        <v>138</v>
      </c>
      <c r="G167" s="106">
        <f>G166</f>
        <v>0</v>
      </c>
      <c r="H167" s="64"/>
    </row>
    <row r="168" spans="1:8" ht="17.25" x14ac:dyDescent="0.3">
      <c r="A168" s="38"/>
      <c r="B168" s="38"/>
      <c r="C168" s="37"/>
      <c r="D168" s="37"/>
      <c r="E168" s="37"/>
      <c r="F168" s="179"/>
      <c r="G168" s="43"/>
      <c r="H168" s="36"/>
    </row>
    <row r="169" spans="1:8" x14ac:dyDescent="0.3">
      <c r="A169" s="40" t="s">
        <v>31</v>
      </c>
      <c r="B169" s="40"/>
      <c r="C169" s="40"/>
      <c r="D169" s="40"/>
      <c r="E169" s="42"/>
      <c r="F169" s="177"/>
      <c r="G169" s="42"/>
      <c r="H169" s="37"/>
    </row>
    <row r="170" spans="1:8" ht="50.25" thickBot="1" x14ac:dyDescent="0.35">
      <c r="A170" s="62" t="s">
        <v>47</v>
      </c>
      <c r="B170" s="62" t="s">
        <v>248</v>
      </c>
      <c r="C170" s="56" t="s">
        <v>48</v>
      </c>
      <c r="D170" s="62" t="s">
        <v>49</v>
      </c>
      <c r="E170" s="62" t="s">
        <v>50</v>
      </c>
      <c r="F170" s="173" t="s">
        <v>66</v>
      </c>
      <c r="G170" s="56" t="s">
        <v>41</v>
      </c>
      <c r="H170" s="56" t="s">
        <v>23</v>
      </c>
    </row>
    <row r="171" spans="1:8" ht="60" x14ac:dyDescent="0.3">
      <c r="A171" s="49" t="s">
        <v>143</v>
      </c>
      <c r="B171" s="49" t="s">
        <v>426</v>
      </c>
      <c r="C171" s="141" t="s">
        <v>144</v>
      </c>
      <c r="D171" s="60" t="s">
        <v>145</v>
      </c>
      <c r="E171" s="111">
        <v>0</v>
      </c>
      <c r="F171" s="196">
        <v>222</v>
      </c>
      <c r="G171" s="70">
        <f>E171*F171</f>
        <v>0</v>
      </c>
      <c r="H171" s="142" t="s">
        <v>146</v>
      </c>
    </row>
    <row r="172" spans="1:8" ht="30.75" thickBot="1" x14ac:dyDescent="0.35">
      <c r="A172" s="49" t="s">
        <v>143</v>
      </c>
      <c r="B172" s="49" t="s">
        <v>423</v>
      </c>
      <c r="C172" s="141" t="s">
        <v>147</v>
      </c>
      <c r="D172" s="58" t="s">
        <v>148</v>
      </c>
      <c r="E172" s="111">
        <v>0</v>
      </c>
      <c r="F172" s="194">
        <v>222</v>
      </c>
      <c r="G172" s="70">
        <f>E172*F172</f>
        <v>0</v>
      </c>
      <c r="H172" s="143"/>
    </row>
    <row r="173" spans="1:8" ht="66.75" thickBot="1" x14ac:dyDescent="0.35">
      <c r="A173" s="49" t="s">
        <v>143</v>
      </c>
      <c r="B173" s="49" t="s">
        <v>423</v>
      </c>
      <c r="C173" s="141" t="s">
        <v>149</v>
      </c>
      <c r="D173" s="58" t="s">
        <v>150</v>
      </c>
      <c r="E173" s="111">
        <v>0</v>
      </c>
      <c r="F173" s="194">
        <v>222</v>
      </c>
      <c r="G173" s="70">
        <f>E173*F173</f>
        <v>0</v>
      </c>
      <c r="H173" s="142" t="s">
        <v>151</v>
      </c>
    </row>
    <row r="174" spans="1:8" ht="18" thickBot="1" x14ac:dyDescent="0.35">
      <c r="A174" s="54"/>
      <c r="B174" s="54"/>
      <c r="C174" s="55"/>
      <c r="D174" s="61"/>
      <c r="E174" s="55"/>
      <c r="F174" s="182" t="s">
        <v>41</v>
      </c>
      <c r="G174" s="107">
        <f>G171+G172+G173</f>
        <v>0</v>
      </c>
      <c r="H174" s="64"/>
    </row>
    <row r="175" spans="1:8" ht="17.25" x14ac:dyDescent="0.3">
      <c r="A175" s="38"/>
      <c r="B175" s="38"/>
      <c r="C175" s="37"/>
      <c r="D175" s="37"/>
      <c r="E175" s="37"/>
      <c r="F175" s="179"/>
      <c r="G175" s="37"/>
      <c r="H175" s="36"/>
    </row>
    <row r="176" spans="1:8" x14ac:dyDescent="0.3">
      <c r="A176" s="13" t="s">
        <v>152</v>
      </c>
      <c r="B176" s="13"/>
      <c r="C176" s="13"/>
      <c r="D176" s="13"/>
      <c r="E176" s="38"/>
      <c r="F176" s="180"/>
      <c r="G176" s="37"/>
      <c r="H176" s="43"/>
    </row>
    <row r="177" spans="1:8" ht="17.25" thickBot="1" x14ac:dyDescent="0.35">
      <c r="A177" s="42" t="s">
        <v>153</v>
      </c>
      <c r="B177" s="42"/>
      <c r="C177" s="42"/>
      <c r="D177" s="42"/>
      <c r="E177" s="47"/>
      <c r="F177" s="183"/>
      <c r="G177" s="47"/>
      <c r="H177" s="43"/>
    </row>
    <row r="178" spans="1:8" ht="50.25" thickBot="1" x14ac:dyDescent="0.35">
      <c r="A178" s="44" t="s">
        <v>47</v>
      </c>
      <c r="B178" s="62" t="s">
        <v>248</v>
      </c>
      <c r="C178" s="48" t="s">
        <v>48</v>
      </c>
      <c r="D178" s="44" t="s">
        <v>49</v>
      </c>
      <c r="E178" s="44" t="s">
        <v>50</v>
      </c>
      <c r="F178" s="182" t="s">
        <v>66</v>
      </c>
      <c r="G178" s="48" t="s">
        <v>41</v>
      </c>
      <c r="H178" s="48" t="s">
        <v>23</v>
      </c>
    </row>
    <row r="179" spans="1:8" ht="18" thickBot="1" x14ac:dyDescent="0.35">
      <c r="A179" s="49" t="s">
        <v>154</v>
      </c>
      <c r="B179" s="49" t="s">
        <v>251</v>
      </c>
      <c r="C179" s="57" t="s">
        <v>155</v>
      </c>
      <c r="D179" s="58" t="s">
        <v>156</v>
      </c>
      <c r="E179" s="112">
        <v>0</v>
      </c>
      <c r="F179" s="194">
        <v>133</v>
      </c>
      <c r="G179" s="70">
        <f>E179*F179</f>
        <v>0</v>
      </c>
      <c r="H179" s="53"/>
    </row>
    <row r="180" spans="1:8" ht="18" thickBot="1" x14ac:dyDescent="0.35">
      <c r="A180" s="49" t="s">
        <v>154</v>
      </c>
      <c r="B180" s="49" t="s">
        <v>252</v>
      </c>
      <c r="C180" s="57" t="s">
        <v>157</v>
      </c>
      <c r="D180" s="58" t="s">
        <v>158</v>
      </c>
      <c r="E180" s="111">
        <v>0</v>
      </c>
      <c r="F180" s="194">
        <v>105</v>
      </c>
      <c r="G180" s="70">
        <f>E180*F180</f>
        <v>0</v>
      </c>
      <c r="H180" s="53"/>
    </row>
    <row r="181" spans="1:8" ht="18" thickBot="1" x14ac:dyDescent="0.35">
      <c r="A181" s="54"/>
      <c r="B181" s="54"/>
      <c r="C181" s="54"/>
      <c r="D181" s="62"/>
      <c r="E181" s="62"/>
      <c r="F181" s="173" t="s">
        <v>41</v>
      </c>
      <c r="G181" s="71">
        <f>SUM(G179:G180)</f>
        <v>0</v>
      </c>
      <c r="H181" s="64"/>
    </row>
    <row r="182" spans="1:8" x14ac:dyDescent="0.3">
      <c r="E182" s="100"/>
      <c r="F182" s="184"/>
      <c r="G182" s="5"/>
    </row>
    <row r="183" spans="1:8" x14ac:dyDescent="0.3">
      <c r="A183" s="6" t="s">
        <v>247</v>
      </c>
      <c r="B183" s="6"/>
      <c r="E183" s="100"/>
      <c r="F183" s="184"/>
      <c r="G183" s="5"/>
    </row>
    <row r="184" spans="1:8" ht="17.25" thickBot="1" x14ac:dyDescent="0.35">
      <c r="E184" s="100"/>
      <c r="F184" s="184"/>
      <c r="G184" s="5"/>
    </row>
    <row r="185" spans="1:8" ht="50.25" thickBot="1" x14ac:dyDescent="0.35">
      <c r="A185" s="44" t="s">
        <v>47</v>
      </c>
      <c r="B185" s="62" t="s">
        <v>248</v>
      </c>
      <c r="C185" s="48" t="s">
        <v>48</v>
      </c>
      <c r="D185" s="44" t="s">
        <v>49</v>
      </c>
      <c r="E185" s="44" t="s">
        <v>50</v>
      </c>
      <c r="F185" s="182" t="s">
        <v>66</v>
      </c>
      <c r="G185" s="48" t="s">
        <v>41</v>
      </c>
      <c r="H185" s="48" t="s">
        <v>23</v>
      </c>
    </row>
    <row r="186" spans="1:8" ht="30.75" thickBot="1" x14ac:dyDescent="0.35">
      <c r="A186" s="49" t="s">
        <v>154</v>
      </c>
      <c r="B186" s="49" t="s">
        <v>249</v>
      </c>
      <c r="C186" s="57" t="s">
        <v>250</v>
      </c>
      <c r="D186" s="58" t="s">
        <v>159</v>
      </c>
      <c r="E186" s="112">
        <f>E172</f>
        <v>0</v>
      </c>
      <c r="F186" s="194">
        <v>81</v>
      </c>
      <c r="G186" s="70">
        <f>E186*F186</f>
        <v>0</v>
      </c>
      <c r="H186" s="53"/>
    </row>
    <row r="187" spans="1:8" ht="18" thickBot="1" x14ac:dyDescent="0.35">
      <c r="A187" s="54"/>
      <c r="B187" s="54"/>
      <c r="C187" s="54"/>
      <c r="D187" s="62"/>
      <c r="E187" s="54"/>
      <c r="F187" s="173" t="s">
        <v>41</v>
      </c>
      <c r="G187" s="71">
        <f>G186</f>
        <v>0</v>
      </c>
      <c r="H187" s="63"/>
    </row>
  </sheetData>
  <mergeCells count="2">
    <mergeCell ref="A1:H1"/>
    <mergeCell ref="A4:H4"/>
  </mergeCells>
  <phoneticPr fontId="26" type="noConversion"/>
  <pageMargins left="0.70866141732283472" right="0.70866141732283472" top="0.74803149606299213" bottom="0.74803149606299213" header="0.31496062992125984" footer="0.31496062992125984"/>
  <pageSetup paperSize="8" scale="45"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9"/>
  <sheetViews>
    <sheetView topLeftCell="B1" workbookViewId="0">
      <selection activeCell="F16" sqref="F16"/>
    </sheetView>
  </sheetViews>
  <sheetFormatPr defaultRowHeight="15" x14ac:dyDescent="0.25"/>
  <cols>
    <col min="2" max="2" width="7.7109375" bestFit="1" customWidth="1"/>
    <col min="3" max="3" width="18.5703125" customWidth="1"/>
    <col min="4" max="4" width="50" customWidth="1"/>
    <col min="5" max="5" width="28" bestFit="1" customWidth="1"/>
    <col min="6" max="6" width="10.85546875" customWidth="1"/>
    <col min="7" max="7" width="18.140625" customWidth="1"/>
    <col min="9" max="9" width="69.28515625" customWidth="1"/>
  </cols>
  <sheetData>
    <row r="1" spans="2:9" ht="16.5" x14ac:dyDescent="0.3">
      <c r="B1" s="226" t="s">
        <v>160</v>
      </c>
      <c r="C1" s="226"/>
      <c r="D1" s="226"/>
      <c r="E1" s="226"/>
      <c r="F1" s="226"/>
      <c r="G1" s="65"/>
      <c r="H1" s="65"/>
      <c r="I1" s="66"/>
    </row>
    <row r="2" spans="2:9" x14ac:dyDescent="0.25">
      <c r="B2" s="4"/>
      <c r="C2" s="4"/>
      <c r="D2" s="4"/>
      <c r="E2" s="4"/>
      <c r="F2" s="4"/>
      <c r="G2" s="2"/>
      <c r="H2" s="2"/>
      <c r="I2" s="1"/>
    </row>
    <row r="3" spans="2:9" ht="15.75" thickBot="1" x14ac:dyDescent="0.3">
      <c r="B3" s="227" t="s">
        <v>161</v>
      </c>
      <c r="C3" s="227"/>
      <c r="D3" s="227"/>
      <c r="E3" s="227"/>
      <c r="F3" s="227"/>
      <c r="G3" s="227"/>
      <c r="H3" s="227"/>
      <c r="I3" s="227"/>
    </row>
    <row r="4" spans="2:9" ht="50.25" thickBot="1" x14ac:dyDescent="0.3">
      <c r="B4" s="62" t="s">
        <v>47</v>
      </c>
      <c r="C4" s="62" t="s">
        <v>401</v>
      </c>
      <c r="D4" s="56" t="s">
        <v>48</v>
      </c>
      <c r="E4" s="56" t="s">
        <v>49</v>
      </c>
      <c r="F4" s="62" t="s">
        <v>50</v>
      </c>
      <c r="G4" s="62" t="s">
        <v>66</v>
      </c>
      <c r="H4" s="56" t="s">
        <v>41</v>
      </c>
      <c r="I4" s="56" t="s">
        <v>23</v>
      </c>
    </row>
    <row r="5" spans="2:9" ht="33.6" customHeight="1" thickBot="1" x14ac:dyDescent="0.3">
      <c r="B5" s="49" t="s">
        <v>162</v>
      </c>
      <c r="C5" s="49" t="s">
        <v>398</v>
      </c>
      <c r="D5" s="50" t="s">
        <v>424</v>
      </c>
      <c r="E5" s="50" t="s">
        <v>163</v>
      </c>
      <c r="F5" s="110">
        <v>0</v>
      </c>
      <c r="G5" s="72">
        <v>1331</v>
      </c>
      <c r="H5" s="69">
        <f>F5*G5</f>
        <v>0</v>
      </c>
      <c r="I5" s="52" t="s">
        <v>164</v>
      </c>
    </row>
    <row r="6" spans="2:9" ht="33.6" customHeight="1" thickBot="1" x14ac:dyDescent="0.3">
      <c r="B6" s="49" t="s">
        <v>162</v>
      </c>
      <c r="C6" s="49">
        <v>3.7</v>
      </c>
      <c r="D6" s="50" t="s">
        <v>425</v>
      </c>
      <c r="E6" s="50" t="s">
        <v>163</v>
      </c>
      <c r="F6" s="110">
        <v>0</v>
      </c>
      <c r="G6" s="72" t="s">
        <v>399</v>
      </c>
      <c r="H6" s="69"/>
      <c r="I6" s="52" t="s">
        <v>165</v>
      </c>
    </row>
    <row r="7" spans="2:9" ht="31.5" customHeight="1" thickBot="1" x14ac:dyDescent="0.3">
      <c r="B7" s="49" t="s">
        <v>162</v>
      </c>
      <c r="C7" s="49" t="s">
        <v>368</v>
      </c>
      <c r="D7" s="50" t="s">
        <v>400</v>
      </c>
      <c r="E7" s="50" t="s">
        <v>166</v>
      </c>
      <c r="F7" s="110">
        <v>0</v>
      </c>
      <c r="G7" s="72">
        <v>289</v>
      </c>
      <c r="H7" s="69">
        <f t="shared" ref="H7" si="0">F7*G7</f>
        <v>0</v>
      </c>
      <c r="I7" s="52" t="s">
        <v>30</v>
      </c>
    </row>
    <row r="8" spans="2:9" ht="31.5" customHeight="1" thickBot="1" x14ac:dyDescent="0.3">
      <c r="B8" s="49" t="s">
        <v>162</v>
      </c>
      <c r="C8" s="49"/>
      <c r="D8" s="50" t="s">
        <v>167</v>
      </c>
      <c r="E8" s="50" t="s">
        <v>168</v>
      </c>
      <c r="F8" s="137"/>
      <c r="G8" s="72" t="s">
        <v>169</v>
      </c>
      <c r="H8" s="136"/>
      <c r="I8" s="52" t="s">
        <v>170</v>
      </c>
    </row>
    <row r="9" spans="2:9" ht="18" thickBot="1" x14ac:dyDescent="0.3">
      <c r="B9" s="54"/>
      <c r="C9" s="54"/>
      <c r="D9" s="67"/>
      <c r="E9" s="68"/>
      <c r="F9" s="67"/>
      <c r="G9" s="68" t="s">
        <v>41</v>
      </c>
      <c r="H9" s="82">
        <f>H5+H6+H7+H8</f>
        <v>0</v>
      </c>
      <c r="I9" s="63"/>
    </row>
  </sheetData>
  <mergeCells count="2">
    <mergeCell ref="B1:F1"/>
    <mergeCell ref="B3:I3"/>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0"/>
  <sheetViews>
    <sheetView zoomScale="70" zoomScaleNormal="70" workbookViewId="0">
      <selection activeCell="D19" sqref="D19"/>
    </sheetView>
  </sheetViews>
  <sheetFormatPr defaultColWidth="8.7109375" defaultRowHeight="16.5" x14ac:dyDescent="0.3"/>
  <cols>
    <col min="1" max="1" width="13.28515625" style="119" customWidth="1"/>
    <col min="2" max="2" width="97.140625" style="5" customWidth="1"/>
    <col min="3" max="3" width="17.7109375" style="5" customWidth="1"/>
    <col min="4" max="4" width="24" style="30" customWidth="1"/>
    <col min="5" max="5" width="22" style="5" customWidth="1"/>
    <col min="6" max="6" width="57.42578125" style="5" customWidth="1"/>
    <col min="7" max="16384" width="8.7109375" style="5"/>
  </cols>
  <sheetData>
    <row r="1" spans="1:6" ht="27" x14ac:dyDescent="0.5">
      <c r="A1" s="228" t="s">
        <v>171</v>
      </c>
      <c r="B1" s="220"/>
      <c r="C1" s="220"/>
      <c r="D1" s="220"/>
      <c r="E1" s="220"/>
      <c r="F1" s="220"/>
    </row>
    <row r="2" spans="1:6" ht="17.25" thickBot="1" x14ac:dyDescent="0.35"/>
    <row r="3" spans="1:6" ht="52.5" thickBot="1" x14ac:dyDescent="0.35">
      <c r="A3" s="144" t="s">
        <v>401</v>
      </c>
      <c r="B3" s="116" t="s">
        <v>172</v>
      </c>
      <c r="C3" s="115" t="s">
        <v>173</v>
      </c>
      <c r="D3" s="116" t="s">
        <v>174</v>
      </c>
      <c r="E3" s="116" t="s">
        <v>50</v>
      </c>
      <c r="F3" s="116" t="s">
        <v>41</v>
      </c>
    </row>
    <row r="4" spans="1:6" ht="18" thickBot="1" x14ac:dyDescent="0.35">
      <c r="A4" s="145" t="s">
        <v>408</v>
      </c>
      <c r="B4" s="146" t="s">
        <v>175</v>
      </c>
      <c r="C4" s="117" t="s">
        <v>176</v>
      </c>
      <c r="D4" s="191">
        <v>271</v>
      </c>
      <c r="E4" s="147">
        <v>0</v>
      </c>
      <c r="F4" s="148">
        <f>D4*E4</f>
        <v>0</v>
      </c>
    </row>
    <row r="5" spans="1:6" ht="18" thickBot="1" x14ac:dyDescent="0.35">
      <c r="A5" s="145" t="s">
        <v>409</v>
      </c>
      <c r="B5" s="146" t="s">
        <v>177</v>
      </c>
      <c r="C5" s="101" t="s">
        <v>176</v>
      </c>
      <c r="D5" s="192">
        <v>322</v>
      </c>
      <c r="E5" s="147">
        <v>0</v>
      </c>
      <c r="F5" s="148">
        <f t="shared" ref="F5:F18" si="0">D5*E5</f>
        <v>0</v>
      </c>
    </row>
    <row r="6" spans="1:6" ht="18" thickBot="1" x14ac:dyDescent="0.35">
      <c r="A6" s="145" t="s">
        <v>410</v>
      </c>
      <c r="B6" s="146" t="s">
        <v>178</v>
      </c>
      <c r="C6" s="101" t="s">
        <v>176</v>
      </c>
      <c r="D6" s="192">
        <v>384</v>
      </c>
      <c r="E6" s="147">
        <v>0</v>
      </c>
      <c r="F6" s="148">
        <f t="shared" si="0"/>
        <v>0</v>
      </c>
    </row>
    <row r="7" spans="1:6" ht="18" thickBot="1" x14ac:dyDescent="0.35">
      <c r="A7" s="145" t="s">
        <v>411</v>
      </c>
      <c r="B7" s="149" t="s">
        <v>179</v>
      </c>
      <c r="C7" s="101" t="s">
        <v>180</v>
      </c>
      <c r="D7" s="192">
        <v>145</v>
      </c>
      <c r="E7" s="147">
        <v>0</v>
      </c>
      <c r="F7" s="148">
        <f t="shared" si="0"/>
        <v>0</v>
      </c>
    </row>
    <row r="8" spans="1:6" ht="18" thickBot="1" x14ac:dyDescent="0.35">
      <c r="A8" s="145" t="s">
        <v>412</v>
      </c>
      <c r="B8" s="149" t="s">
        <v>181</v>
      </c>
      <c r="C8" s="101" t="s">
        <v>176</v>
      </c>
      <c r="D8" s="192">
        <v>714</v>
      </c>
      <c r="E8" s="147">
        <v>0</v>
      </c>
      <c r="F8" s="148">
        <f t="shared" si="0"/>
        <v>0</v>
      </c>
    </row>
    <row r="9" spans="1:6" ht="18" thickBot="1" x14ac:dyDescent="0.35">
      <c r="A9" s="145" t="s">
        <v>413</v>
      </c>
      <c r="B9" s="149" t="s">
        <v>182</v>
      </c>
      <c r="C9" s="101" t="s">
        <v>176</v>
      </c>
      <c r="D9" s="192">
        <v>452</v>
      </c>
      <c r="E9" s="147">
        <v>0</v>
      </c>
      <c r="F9" s="148">
        <f t="shared" si="0"/>
        <v>0</v>
      </c>
    </row>
    <row r="10" spans="1:6" ht="18" thickBot="1" x14ac:dyDescent="0.35">
      <c r="A10" s="145" t="s">
        <v>414</v>
      </c>
      <c r="B10" s="149" t="s">
        <v>183</v>
      </c>
      <c r="C10" s="101" t="s">
        <v>176</v>
      </c>
      <c r="D10" s="192">
        <v>79</v>
      </c>
      <c r="E10" s="147">
        <v>0</v>
      </c>
      <c r="F10" s="148">
        <f t="shared" si="0"/>
        <v>0</v>
      </c>
    </row>
    <row r="11" spans="1:6" ht="18" thickBot="1" x14ac:dyDescent="0.35">
      <c r="A11" s="145" t="s">
        <v>415</v>
      </c>
      <c r="B11" s="149" t="s">
        <v>184</v>
      </c>
      <c r="C11" s="101" t="s">
        <v>176</v>
      </c>
      <c r="D11" s="192" t="s">
        <v>185</v>
      </c>
      <c r="E11" s="150"/>
      <c r="F11" s="151"/>
    </row>
    <row r="12" spans="1:6" ht="18" thickBot="1" x14ac:dyDescent="0.35">
      <c r="A12" s="145" t="s">
        <v>416</v>
      </c>
      <c r="B12" s="149" t="s">
        <v>186</v>
      </c>
      <c r="C12" s="101" t="s">
        <v>176</v>
      </c>
      <c r="D12" s="192" t="s">
        <v>185</v>
      </c>
      <c r="E12" s="150"/>
      <c r="F12" s="151"/>
    </row>
    <row r="13" spans="1:6" ht="54.75" customHeight="1" thickBot="1" x14ac:dyDescent="0.35">
      <c r="A13" s="145" t="s">
        <v>417</v>
      </c>
      <c r="B13" s="149" t="s">
        <v>187</v>
      </c>
      <c r="C13" s="101" t="s">
        <v>188</v>
      </c>
      <c r="D13" s="192">
        <v>552</v>
      </c>
      <c r="E13" s="147">
        <v>0</v>
      </c>
      <c r="F13" s="148">
        <f t="shared" si="0"/>
        <v>0</v>
      </c>
    </row>
    <row r="14" spans="1:6" ht="62.25" customHeight="1" thickBot="1" x14ac:dyDescent="0.35">
      <c r="A14" s="145" t="s">
        <v>418</v>
      </c>
      <c r="B14" s="149" t="s">
        <v>189</v>
      </c>
      <c r="C14" s="101" t="s">
        <v>188</v>
      </c>
      <c r="D14" s="192">
        <v>202</v>
      </c>
      <c r="E14" s="147">
        <v>0</v>
      </c>
      <c r="F14" s="148">
        <f t="shared" si="0"/>
        <v>0</v>
      </c>
    </row>
    <row r="15" spans="1:6" ht="56.25" customHeight="1" thickBot="1" x14ac:dyDescent="0.35">
      <c r="A15" s="145" t="s">
        <v>419</v>
      </c>
      <c r="B15" s="149" t="s">
        <v>190</v>
      </c>
      <c r="C15" s="101" t="s">
        <v>188</v>
      </c>
      <c r="D15" s="192">
        <v>816</v>
      </c>
      <c r="E15" s="147">
        <v>0</v>
      </c>
      <c r="F15" s="148">
        <f t="shared" si="0"/>
        <v>0</v>
      </c>
    </row>
    <row r="16" spans="1:6" ht="64.5" customHeight="1" thickBot="1" x14ac:dyDescent="0.35">
      <c r="A16" s="145" t="s">
        <v>420</v>
      </c>
      <c r="B16" s="149" t="s">
        <v>191</v>
      </c>
      <c r="C16" s="101" t="s">
        <v>188</v>
      </c>
      <c r="D16" s="192">
        <v>377</v>
      </c>
      <c r="E16" s="147">
        <v>0</v>
      </c>
      <c r="F16" s="148">
        <f t="shared" si="0"/>
        <v>0</v>
      </c>
    </row>
    <row r="17" spans="1:6" ht="61.5" customHeight="1" thickBot="1" x14ac:dyDescent="0.35">
      <c r="A17" s="145" t="s">
        <v>421</v>
      </c>
      <c r="B17" s="149" t="s">
        <v>192</v>
      </c>
      <c r="C17" s="101" t="s">
        <v>188</v>
      </c>
      <c r="D17" s="192">
        <v>1079</v>
      </c>
      <c r="E17" s="147">
        <v>0</v>
      </c>
      <c r="F17" s="148">
        <f t="shared" si="0"/>
        <v>0</v>
      </c>
    </row>
    <row r="18" spans="1:6" ht="60.75" customHeight="1" thickBot="1" x14ac:dyDescent="0.35">
      <c r="A18" s="145" t="s">
        <v>422</v>
      </c>
      <c r="B18" s="149" t="s">
        <v>193</v>
      </c>
      <c r="C18" s="101" t="s">
        <v>188</v>
      </c>
      <c r="D18" s="192">
        <v>553</v>
      </c>
      <c r="E18" s="147">
        <v>0</v>
      </c>
      <c r="F18" s="148">
        <f t="shared" si="0"/>
        <v>0</v>
      </c>
    </row>
    <row r="19" spans="1:6" ht="18" thickBot="1" x14ac:dyDescent="0.35">
      <c r="A19" s="152"/>
      <c r="B19" s="153" t="s">
        <v>41</v>
      </c>
      <c r="C19" s="154"/>
      <c r="D19" s="154"/>
      <c r="E19" s="155"/>
      <c r="F19" s="156">
        <f>F4+F5+F6+F7+F8+F9+F10+F13+F15+F17+F18</f>
        <v>0</v>
      </c>
    </row>
    <row r="20" spans="1:6" ht="17.25" x14ac:dyDescent="0.3">
      <c r="A20" s="157"/>
      <c r="B20" s="158"/>
      <c r="C20" s="158"/>
      <c r="D20" s="159"/>
      <c r="E20" s="160"/>
      <c r="F20" s="161"/>
    </row>
    <row r="21" spans="1:6" ht="17.25" x14ac:dyDescent="0.3">
      <c r="A21" s="157"/>
      <c r="B21" s="158"/>
      <c r="C21" s="158"/>
      <c r="D21" s="159"/>
      <c r="E21" s="160"/>
      <c r="F21" s="161"/>
    </row>
    <row r="22" spans="1:6" ht="21.75" x14ac:dyDescent="0.4">
      <c r="A22" s="163" t="s">
        <v>194</v>
      </c>
      <c r="B22" s="164"/>
      <c r="C22" s="161"/>
      <c r="D22" s="162"/>
      <c r="E22" s="161"/>
      <c r="F22" s="161"/>
    </row>
    <row r="23" spans="1:6" ht="21.75" x14ac:dyDescent="0.4">
      <c r="A23" s="165"/>
      <c r="B23" s="164"/>
      <c r="C23" s="161"/>
      <c r="D23" s="162"/>
      <c r="E23" s="161"/>
      <c r="F23" s="161"/>
    </row>
    <row r="24" spans="1:6" ht="21.75" x14ac:dyDescent="0.4">
      <c r="A24" s="166" t="s">
        <v>195</v>
      </c>
      <c r="B24" s="164"/>
      <c r="C24" s="161"/>
      <c r="D24" s="162"/>
      <c r="E24" s="161"/>
      <c r="F24" s="161"/>
    </row>
    <row r="25" spans="1:6" ht="21.75" x14ac:dyDescent="0.4">
      <c r="A25" s="190" t="s">
        <v>196</v>
      </c>
      <c r="B25" s="164"/>
      <c r="C25" s="161"/>
      <c r="D25" s="162"/>
      <c r="E25" s="161"/>
      <c r="F25" s="161"/>
    </row>
    <row r="26" spans="1:6" ht="21.75" x14ac:dyDescent="0.4">
      <c r="A26" s="190"/>
      <c r="B26" s="164"/>
      <c r="C26" s="161"/>
      <c r="D26" s="162"/>
      <c r="E26" s="161"/>
      <c r="F26" s="161"/>
    </row>
    <row r="27" spans="1:6" ht="21.75" x14ac:dyDescent="0.4">
      <c r="A27" s="166" t="s">
        <v>197</v>
      </c>
      <c r="B27" s="164"/>
      <c r="C27" s="161"/>
      <c r="D27" s="162"/>
      <c r="E27" s="161"/>
      <c r="F27" s="161"/>
    </row>
    <row r="28" spans="1:6" ht="21.75" x14ac:dyDescent="0.4">
      <c r="A28" s="190" t="s">
        <v>198</v>
      </c>
      <c r="B28" s="164"/>
      <c r="C28" s="161"/>
      <c r="D28" s="162"/>
      <c r="E28" s="161"/>
      <c r="F28" s="161"/>
    </row>
    <row r="29" spans="1:6" ht="21.75" x14ac:dyDescent="0.4">
      <c r="A29" s="190" t="s">
        <v>199</v>
      </c>
      <c r="B29" s="164"/>
    </row>
    <row r="30" spans="1:6" ht="21.75" x14ac:dyDescent="0.4">
      <c r="A30" s="190" t="s">
        <v>200</v>
      </c>
      <c r="B30" s="164"/>
    </row>
    <row r="31" spans="1:6" ht="21.75" x14ac:dyDescent="0.4">
      <c r="A31" s="190"/>
      <c r="B31" s="164"/>
    </row>
    <row r="32" spans="1:6" ht="21.75" x14ac:dyDescent="0.4">
      <c r="A32" s="166" t="s">
        <v>201</v>
      </c>
      <c r="B32" s="164"/>
    </row>
    <row r="33" spans="1:5" ht="21.75" x14ac:dyDescent="0.4">
      <c r="A33" s="190" t="s">
        <v>202</v>
      </c>
      <c r="B33" s="164"/>
    </row>
    <row r="34" spans="1:5" ht="21.75" x14ac:dyDescent="0.4">
      <c r="A34" s="165" t="s">
        <v>203</v>
      </c>
      <c r="B34" s="164"/>
    </row>
    <row r="35" spans="1:5" ht="21.75" x14ac:dyDescent="0.4">
      <c r="A35" s="190" t="s">
        <v>204</v>
      </c>
      <c r="B35" s="189"/>
      <c r="C35" s="164"/>
      <c r="D35" s="167"/>
      <c r="E35" s="161"/>
    </row>
    <row r="36" spans="1:5" ht="21.75" x14ac:dyDescent="0.4">
      <c r="A36" s="165" t="s">
        <v>205</v>
      </c>
      <c r="B36" s="164"/>
    </row>
    <row r="37" spans="1:5" ht="21.75" x14ac:dyDescent="0.4">
      <c r="A37" s="165"/>
      <c r="B37" s="164"/>
    </row>
    <row r="38" spans="1:5" ht="21.75" x14ac:dyDescent="0.4">
      <c r="A38" s="166" t="s">
        <v>206</v>
      </c>
      <c r="B38" s="164"/>
    </row>
    <row r="39" spans="1:5" ht="21.75" x14ac:dyDescent="0.4">
      <c r="A39" s="190" t="s">
        <v>207</v>
      </c>
      <c r="B39" s="164"/>
    </row>
    <row r="40" spans="1:5" ht="21.75" x14ac:dyDescent="0.4">
      <c r="A40" s="190" t="s">
        <v>208</v>
      </c>
      <c r="B40" s="164"/>
    </row>
    <row r="41" spans="1:5" ht="21.75" x14ac:dyDescent="0.4">
      <c r="A41" s="190" t="s">
        <v>209</v>
      </c>
      <c r="B41" s="164"/>
    </row>
    <row r="42" spans="1:5" ht="21.75" x14ac:dyDescent="0.4">
      <c r="A42" s="190"/>
      <c r="B42" s="164"/>
    </row>
    <row r="43" spans="1:5" ht="21.75" x14ac:dyDescent="0.4">
      <c r="A43" s="166" t="s">
        <v>210</v>
      </c>
      <c r="B43" s="164"/>
    </row>
    <row r="44" spans="1:5" ht="21.75" x14ac:dyDescent="0.4">
      <c r="A44" s="190" t="s">
        <v>211</v>
      </c>
      <c r="B44" s="164"/>
    </row>
    <row r="45" spans="1:5" ht="21.75" x14ac:dyDescent="0.4">
      <c r="A45" s="190" t="s">
        <v>212</v>
      </c>
      <c r="B45" s="164"/>
    </row>
    <row r="46" spans="1:5" ht="21.75" x14ac:dyDescent="0.4">
      <c r="A46" s="190" t="s">
        <v>213</v>
      </c>
      <c r="B46" s="164"/>
    </row>
    <row r="47" spans="1:5" ht="21.75" x14ac:dyDescent="0.4">
      <c r="A47" s="190"/>
      <c r="B47" s="164"/>
    </row>
    <row r="48" spans="1:5" ht="21.75" x14ac:dyDescent="0.4">
      <c r="A48" s="166" t="s">
        <v>214</v>
      </c>
      <c r="B48" s="164"/>
    </row>
    <row r="49" spans="1:2" ht="21.75" x14ac:dyDescent="0.4">
      <c r="A49" s="190" t="s">
        <v>215</v>
      </c>
      <c r="B49" s="164"/>
    </row>
    <row r="50" spans="1:2" ht="21.75" x14ac:dyDescent="0.4">
      <c r="A50" s="190"/>
      <c r="B50" s="164"/>
    </row>
    <row r="51" spans="1:2" ht="21.75" x14ac:dyDescent="0.4">
      <c r="A51" s="166" t="s">
        <v>216</v>
      </c>
      <c r="B51" s="164"/>
    </row>
    <row r="52" spans="1:2" ht="21.75" x14ac:dyDescent="0.4">
      <c r="A52" s="190" t="s">
        <v>217</v>
      </c>
      <c r="B52" s="164"/>
    </row>
    <row r="53" spans="1:2" ht="21.75" x14ac:dyDescent="0.4">
      <c r="A53" s="190" t="s">
        <v>218</v>
      </c>
      <c r="B53" s="164"/>
    </row>
    <row r="54" spans="1:2" ht="21.75" x14ac:dyDescent="0.4">
      <c r="A54" s="190" t="s">
        <v>219</v>
      </c>
      <c r="B54" s="164"/>
    </row>
    <row r="55" spans="1:2" ht="21.75" x14ac:dyDescent="0.4">
      <c r="A55" s="190" t="s">
        <v>220</v>
      </c>
      <c r="B55" s="164"/>
    </row>
    <row r="56" spans="1:2" ht="21.75" x14ac:dyDescent="0.4">
      <c r="A56" s="190" t="s">
        <v>221</v>
      </c>
      <c r="B56" s="164"/>
    </row>
    <row r="60" spans="1:2" ht="96" customHeight="1" x14ac:dyDescent="0.3">
      <c r="B60" s="168" t="s">
        <v>222</v>
      </c>
    </row>
  </sheetData>
  <mergeCells count="1">
    <mergeCell ref="A1:F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1"/>
  <sheetViews>
    <sheetView workbookViewId="0">
      <selection activeCell="B12" sqref="B12"/>
    </sheetView>
  </sheetViews>
  <sheetFormatPr defaultRowHeight="15" x14ac:dyDescent="0.25"/>
  <cols>
    <col min="1" max="1" width="20.140625" customWidth="1"/>
    <col min="2" max="2" width="38.42578125" customWidth="1"/>
    <col min="3" max="3" width="9.85546875" bestFit="1" customWidth="1"/>
    <col min="4" max="4" width="10.28515625" customWidth="1"/>
    <col min="5" max="5" width="10.42578125" customWidth="1"/>
  </cols>
  <sheetData>
    <row r="1" spans="1:6" ht="27" x14ac:dyDescent="0.5">
      <c r="A1" s="16" t="s">
        <v>223</v>
      </c>
      <c r="B1" s="26"/>
      <c r="C1" s="26"/>
      <c r="D1" s="26"/>
      <c r="E1" s="26"/>
    </row>
    <row r="2" spans="1:6" ht="17.25" thickBot="1" x14ac:dyDescent="0.35">
      <c r="A2" s="5"/>
      <c r="B2" s="5"/>
      <c r="C2" s="5"/>
      <c r="D2" s="5"/>
      <c r="E2" s="5"/>
    </row>
    <row r="3" spans="1:6" ht="33.75" thickBot="1" x14ac:dyDescent="0.3">
      <c r="A3" s="108" t="s">
        <v>401</v>
      </c>
      <c r="B3" s="56" t="s">
        <v>224</v>
      </c>
      <c r="C3" s="124" t="s">
        <v>173</v>
      </c>
      <c r="D3" s="124" t="s">
        <v>225</v>
      </c>
      <c r="E3" s="124" t="s">
        <v>50</v>
      </c>
      <c r="F3" s="120" t="s">
        <v>41</v>
      </c>
    </row>
    <row r="4" spans="1:6" ht="33.75" thickBot="1" x14ac:dyDescent="0.35">
      <c r="A4" s="24" t="s">
        <v>402</v>
      </c>
      <c r="B4" s="89" t="s">
        <v>226</v>
      </c>
      <c r="C4" s="90" t="s">
        <v>126</v>
      </c>
      <c r="D4" s="186">
        <v>8</v>
      </c>
      <c r="E4" s="138">
        <v>0</v>
      </c>
      <c r="F4" s="76">
        <f>D4*E4</f>
        <v>0</v>
      </c>
    </row>
    <row r="5" spans="1:6" ht="18" thickBot="1" x14ac:dyDescent="0.35">
      <c r="A5" s="121" t="s">
        <v>403</v>
      </c>
      <c r="B5" s="91" t="s">
        <v>227</v>
      </c>
      <c r="C5" s="92" t="s">
        <v>228</v>
      </c>
      <c r="D5" s="186">
        <v>11</v>
      </c>
      <c r="E5" s="118">
        <v>0</v>
      </c>
      <c r="F5" s="76">
        <f t="shared" ref="F5:F10" si="0">D5*E5</f>
        <v>0</v>
      </c>
    </row>
    <row r="6" spans="1:6" ht="18" thickBot="1" x14ac:dyDescent="0.35">
      <c r="A6" s="121" t="s">
        <v>404</v>
      </c>
      <c r="B6" s="91" t="s">
        <v>229</v>
      </c>
      <c r="C6" s="92" t="s">
        <v>228</v>
      </c>
      <c r="D6" s="186">
        <v>8</v>
      </c>
      <c r="E6" s="118">
        <v>0</v>
      </c>
      <c r="F6" s="76">
        <f t="shared" si="0"/>
        <v>0</v>
      </c>
    </row>
    <row r="7" spans="1:6" ht="18" thickBot="1" x14ac:dyDescent="0.35">
      <c r="A7" s="121" t="s">
        <v>405</v>
      </c>
      <c r="B7" s="94" t="s">
        <v>230</v>
      </c>
      <c r="C7" s="92" t="s">
        <v>228</v>
      </c>
      <c r="D7" s="186">
        <v>18</v>
      </c>
      <c r="E7" s="118">
        <v>0</v>
      </c>
      <c r="F7" s="76">
        <f t="shared" si="0"/>
        <v>0</v>
      </c>
    </row>
    <row r="8" spans="1:6" ht="18" thickBot="1" x14ac:dyDescent="0.35">
      <c r="A8" s="121" t="s">
        <v>406</v>
      </c>
      <c r="B8" s="95" t="s">
        <v>231</v>
      </c>
      <c r="C8" s="96" t="s">
        <v>228</v>
      </c>
      <c r="D8" s="187">
        <v>5</v>
      </c>
      <c r="E8" s="118">
        <v>0</v>
      </c>
      <c r="F8" s="76">
        <f t="shared" si="0"/>
        <v>0</v>
      </c>
    </row>
    <row r="9" spans="1:6" ht="18" thickBot="1" x14ac:dyDescent="0.35">
      <c r="A9" s="121" t="s">
        <v>407</v>
      </c>
      <c r="B9" s="74" t="s">
        <v>232</v>
      </c>
      <c r="C9" s="74" t="s">
        <v>56</v>
      </c>
      <c r="D9" s="188">
        <v>820</v>
      </c>
      <c r="E9" s="118">
        <v>0</v>
      </c>
      <c r="F9" s="76">
        <f t="shared" si="0"/>
        <v>0</v>
      </c>
    </row>
    <row r="10" spans="1:6" ht="18" thickBot="1" x14ac:dyDescent="0.35">
      <c r="A10" s="121"/>
      <c r="B10" s="97" t="s">
        <v>233</v>
      </c>
      <c r="C10" s="98" t="s">
        <v>228</v>
      </c>
      <c r="D10" s="99">
        <v>10</v>
      </c>
      <c r="E10" s="118">
        <v>0</v>
      </c>
      <c r="F10" s="76">
        <f t="shared" si="0"/>
        <v>0</v>
      </c>
    </row>
    <row r="11" spans="1:6" ht="17.25" thickBot="1" x14ac:dyDescent="0.35">
      <c r="A11" s="122"/>
      <c r="B11" s="59" t="s">
        <v>41</v>
      </c>
      <c r="C11" s="93"/>
      <c r="D11" s="93"/>
      <c r="E11" s="93"/>
      <c r="F11" s="77">
        <f>SUM(F4:F10)</f>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5"/>
  <sheetViews>
    <sheetView workbookViewId="0">
      <selection activeCell="A3" sqref="A3"/>
    </sheetView>
  </sheetViews>
  <sheetFormatPr defaultRowHeight="15" x14ac:dyDescent="0.25"/>
  <cols>
    <col min="1" max="1" width="16.85546875" customWidth="1"/>
    <col min="2" max="2" width="35" bestFit="1" customWidth="1"/>
  </cols>
  <sheetData>
    <row r="1" spans="1:3" ht="27" x14ac:dyDescent="0.5">
      <c r="A1" s="229" t="s">
        <v>37</v>
      </c>
      <c r="B1" s="229"/>
    </row>
    <row r="2" spans="1:3" ht="17.25" thickBot="1" x14ac:dyDescent="0.35">
      <c r="A2" s="6"/>
      <c r="B2" s="5"/>
    </row>
    <row r="3" spans="1:3" ht="50.25" thickBot="1" x14ac:dyDescent="0.3">
      <c r="A3" s="108" t="s">
        <v>248</v>
      </c>
      <c r="B3" s="56" t="s">
        <v>234</v>
      </c>
      <c r="C3" s="56" t="s">
        <v>235</v>
      </c>
    </row>
    <row r="4" spans="1:3" ht="17.25" thickBot="1" x14ac:dyDescent="0.35">
      <c r="A4" s="3">
        <v>4.13</v>
      </c>
      <c r="B4" s="74" t="s">
        <v>236</v>
      </c>
      <c r="C4" s="123" t="s">
        <v>237</v>
      </c>
    </row>
    <row r="5" spans="1:3" ht="17.25" thickBot="1" x14ac:dyDescent="0.35">
      <c r="A5" s="3">
        <v>4.13</v>
      </c>
      <c r="B5" s="74" t="s">
        <v>238</v>
      </c>
      <c r="C5" s="123" t="s">
        <v>237</v>
      </c>
    </row>
    <row r="6" spans="1:3" ht="17.25" thickBot="1" x14ac:dyDescent="0.35">
      <c r="A6" s="3">
        <v>4.1399999999999997</v>
      </c>
      <c r="B6" s="74" t="s">
        <v>239</v>
      </c>
      <c r="C6" s="123" t="s">
        <v>237</v>
      </c>
    </row>
    <row r="7" spans="1:3" ht="17.25" thickBot="1" x14ac:dyDescent="0.35">
      <c r="A7" s="3">
        <v>4.1399999999999997</v>
      </c>
      <c r="B7" s="74" t="s">
        <v>240</v>
      </c>
      <c r="C7" s="123" t="s">
        <v>237</v>
      </c>
    </row>
    <row r="8" spans="1:3" ht="17.25" thickBot="1" x14ac:dyDescent="0.35">
      <c r="A8" s="3">
        <v>4.1399999999999997</v>
      </c>
      <c r="B8" s="74" t="s">
        <v>241</v>
      </c>
      <c r="C8" s="123" t="s">
        <v>237</v>
      </c>
    </row>
    <row r="9" spans="1:3" ht="17.25" thickBot="1" x14ac:dyDescent="0.35">
      <c r="A9" s="3">
        <v>4.1399999999999997</v>
      </c>
      <c r="B9" s="74" t="s">
        <v>242</v>
      </c>
      <c r="C9" s="123" t="s">
        <v>237</v>
      </c>
    </row>
    <row r="10" spans="1:3" ht="17.25" thickBot="1" x14ac:dyDescent="0.35">
      <c r="A10" s="3">
        <v>4.1399999999999997</v>
      </c>
      <c r="B10" s="74" t="s">
        <v>243</v>
      </c>
      <c r="C10" s="123" t="s">
        <v>237</v>
      </c>
    </row>
    <row r="11" spans="1:3" ht="17.25" thickBot="1" x14ac:dyDescent="0.35">
      <c r="A11" s="3">
        <v>4.1399999999999997</v>
      </c>
      <c r="B11" s="74" t="s">
        <v>244</v>
      </c>
      <c r="C11" s="123" t="s">
        <v>237</v>
      </c>
    </row>
    <row r="12" spans="1:3" ht="17.25" thickBot="1" x14ac:dyDescent="0.35">
      <c r="A12" s="3">
        <v>4.1399999999999997</v>
      </c>
      <c r="B12" s="74" t="s">
        <v>245</v>
      </c>
      <c r="C12" s="123" t="s">
        <v>237</v>
      </c>
    </row>
    <row r="13" spans="1:3" ht="17.25" thickBot="1" x14ac:dyDescent="0.35">
      <c r="A13" s="122"/>
      <c r="B13" s="75" t="s">
        <v>41</v>
      </c>
      <c r="C13" s="102">
        <f>SUM(C4:C12)</f>
        <v>0</v>
      </c>
    </row>
    <row r="14" spans="1:3" ht="16.5" x14ac:dyDescent="0.3">
      <c r="A14" s="5"/>
      <c r="B14" s="5"/>
    </row>
    <row r="15" spans="1:3" ht="16.5" x14ac:dyDescent="0.3">
      <c r="A15" s="5" t="s">
        <v>246</v>
      </c>
      <c r="B15" s="5"/>
    </row>
  </sheetData>
  <mergeCells count="1">
    <mergeCell ref="A1:B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Corporate Word Document" ma:contentTypeID="0x0101002093B7C443FAAB47AB90933970A5662E0100B61BE66A616A7E40B2CF45BFFAD64964" ma:contentTypeVersion="12" ma:contentTypeDescription="" ma:contentTypeScope="" ma:versionID="45844a1226f3c58d7f0e9b6695910fe9">
  <xsd:schema xmlns:xsd="http://www.w3.org/2001/XMLSchema" xmlns:xs="http://www.w3.org/2001/XMLSchema" xmlns:p="http://schemas.microsoft.com/office/2006/metadata/properties" xmlns:ns2="6163a3f1-cb97-4ee0-9fd8-411da160fd95" targetNamespace="http://schemas.microsoft.com/office/2006/metadata/properties" ma:root="true" ma:fieldsID="9d35e97507bbf6e680535b5455596a15" ns2:_="">
    <xsd:import namespace="6163a3f1-cb97-4ee0-9fd8-411da160fd95"/>
    <xsd:element name="properties">
      <xsd:complexType>
        <xsd:sequence>
          <xsd:element name="documentManagement">
            <xsd:complexType>
              <xsd:all>
                <xsd:element ref="ns2:Directorate_x0020__x0026__x0020_Department" minOccurs="0"/>
                <xsd:element ref="ns2:DocumentType" minOccurs="0"/>
                <xsd:element ref="ns2:Owner"/>
                <xsd:element ref="ns2:IntendedAudience"/>
                <xsd:element ref="ns2:Process" minOccurs="0"/>
                <xsd:element ref="ns2:RetentionPeriod"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63a3f1-cb97-4ee0-9fd8-411da160fd95" elementFormDefault="qualified">
    <xsd:import namespace="http://schemas.microsoft.com/office/2006/documentManagement/types"/>
    <xsd:import namespace="http://schemas.microsoft.com/office/infopath/2007/PartnerControls"/>
    <xsd:element name="Directorate_x0020__x0026__x0020_Department" ma:index="4" nillable="true" ma:displayName="Directorate &amp; Department" ma:format="Dropdown" ma:internalName="Directorate_x0020__x0026__x0020_Department" ma:readOnly="false">
      <xsd:simpleType>
        <xsd:restriction base="dms:Choice">
          <xsd:enumeration value="Asset Planning - Capital Planning"/>
          <xsd:enumeration value="Asset Planning - Mapping"/>
          <xsd:enumeration value="Asset Planning - Network Asset Modelling"/>
          <xsd:enumeration value="Customer Services - Corporate Affairs"/>
          <xsd:enumeration value="Customer Services - Operational Customer Services"/>
          <xsd:enumeration value="Engineering  - Civils"/>
          <xsd:enumeration value="Engineering  - Communications"/>
          <xsd:enumeration value="Engineering  - Mechanical and Electrical"/>
          <xsd:enumeration value="Engineering  - PMO"/>
          <xsd:enumeration value="Environment - Environment"/>
          <xsd:enumeration value="Finance - Reporting and Budgeting"/>
          <xsd:enumeration value="Finance - Tax and Internal Control"/>
          <xsd:enumeration value="Finance - Transactional"/>
          <xsd:enumeration value="HR and Legal -Business Services"/>
          <xsd:enumeration value="HR and Legal - Company Secretary"/>
          <xsd:enumeration value="HR and Legal - HR"/>
          <xsd:enumeration value="HR and Legal - Insurance"/>
          <xsd:enumeration value="HR and Legal - Land and Property"/>
          <xsd:enumeration value="HR and Legal - Legal"/>
          <xsd:enumeration value="HR and Legal - Payroll"/>
          <xsd:enumeration value="Business Improvement &amp; IT - Business Improvement"/>
          <xsd:enumeration value="Business Improvement &amp; IT - IT"/>
          <xsd:enumeration value="Network - Development Services"/>
          <xsd:enumeration value="Network - Distribution"/>
          <xsd:enumeration value="Network - Leakage"/>
          <xsd:enumeration value="Network - Mains Renovations"/>
          <xsd:enumeration value="Network - May Gurney"/>
          <xsd:enumeration value="Network - Meter Options"/>
          <xsd:enumeration value="Network - Metering"/>
          <xsd:enumeration value="Network - New Supplies"/>
          <xsd:enumeration value="Network - Strategic Operations"/>
          <xsd:enumeration value="Network - Technical"/>
          <xsd:enumeration value="Network - Transport"/>
          <xsd:enumeration value="Network - Water Regulations"/>
          <xsd:enumeration value="Procurement and Logistics - Procurement"/>
          <xsd:enumeration value="Procurement and Logistics - Stores"/>
          <xsd:enumeration value="Production - Facilities Maintenance"/>
          <xsd:enumeration value="Production - Operations Room"/>
          <xsd:enumeration value="Production - Optimisation and Development"/>
          <xsd:enumeration value="Production - Process and Maintenance"/>
          <xsd:enumeration value="Regulatory Affairs - Asset Maintenance"/>
          <xsd:enumeration value="Regulatory Affairs - Regulation"/>
          <xsd:enumeration value="Resource Planning - Resource Planning"/>
          <xsd:enumeration value="Risk - Business Resilience"/>
          <xsd:enumeration value="Risk - Health and Safety"/>
          <xsd:enumeration value="Water Quality - Process Science"/>
        </xsd:restriction>
      </xsd:simpleType>
    </xsd:element>
    <xsd:element name="DocumentType" ma:index="5" nillable="true" ma:displayName="Document Class" ma:description="Type of Document" ma:format="Dropdown" ma:internalName="DocumentType" ma:readOnly="false">
      <xsd:simpleType>
        <xsd:union memberTypes="dms:Text">
          <xsd:simpleType>
            <xsd:restriction base="dms:Choice">
              <xsd:enumeration value="Other"/>
              <xsd:enumeration value="Action Request"/>
              <xsd:enumeration value="Agenda"/>
              <xsd:enumeration value="Agreement"/>
              <xsd:enumeration value="Archive"/>
              <xsd:enumeration value="Blueprint"/>
              <xsd:enumeration value="Briefing Note"/>
              <xsd:enumeration value="Bulletin"/>
              <xsd:enumeration value="Calculation"/>
              <xsd:enumeration value="Certificate"/>
              <xsd:enumeration value="Cover Page"/>
              <xsd:enumeration value="Contract"/>
              <xsd:enumeration value="Design"/>
              <xsd:enumeration value="Design Authority"/>
              <xsd:enumeration value="Discussion Draft"/>
              <xsd:enumeration value="Diagram"/>
              <xsd:enumeration value="Drawing"/>
              <xsd:enumeration value="Duty Statements"/>
              <xsd:enumeration value="Email"/>
              <xsd:enumeration value="Example or Sample"/>
              <xsd:enumeration value="Form"/>
              <xsd:enumeration value="Grant"/>
              <xsd:enumeration value="Guides and References"/>
              <xsd:enumeration value="Index"/>
              <xsd:enumeration value="Invoice"/>
              <xsd:enumeration value="Job Card"/>
              <xsd:enumeration value="Letter"/>
              <xsd:enumeration value="List"/>
              <xsd:enumeration value="Log"/>
              <xsd:enumeration value="Macro"/>
              <xsd:enumeration value="Manual"/>
              <xsd:enumeration value="Memo"/>
              <xsd:enumeration value="Minutes"/>
              <xsd:enumeration value="Meeting"/>
              <xsd:enumeration value="Newsletter"/>
              <xsd:enumeration value="Notes"/>
              <xsd:enumeration value="Organogram"/>
              <xsd:enumeration value="Project Initiation Document"/>
              <xsd:enumeration value="Plan"/>
              <xsd:enumeration value="Paper (e.g. research paper)"/>
              <xsd:enumeration value="Photograph"/>
              <xsd:enumeration value="Policy"/>
              <xsd:enumeration value="Presentation"/>
              <xsd:enumeration value="Process Flows"/>
              <xsd:enumeration value="Procedure"/>
              <xsd:enumeration value="Programme"/>
              <xsd:enumeration value="Project Plan"/>
              <xsd:enumeration value="Publication"/>
              <xsd:enumeration value="Records"/>
              <xsd:enumeration value="Registers"/>
              <xsd:enumeration value="Report"/>
              <xsd:enumeration value="Requirements"/>
              <xsd:enumeration value="Risk Assessment"/>
              <xsd:enumeration value="Schedule"/>
              <xsd:enumeration value="Specifications"/>
              <xsd:enumeration value="Speech"/>
              <xsd:enumeration value="Strategy"/>
              <xsd:enumeration value="Summary"/>
              <xsd:enumeration value="Supplement"/>
              <xsd:enumeration value="Template"/>
              <xsd:enumeration value="Tender"/>
              <xsd:enumeration value="Terms Of Reference"/>
              <xsd:enumeration value="Tracker"/>
              <xsd:enumeration value="Working Instructions"/>
            </xsd:restriction>
          </xsd:simpleType>
        </xsd:union>
      </xsd:simpleType>
    </xsd:element>
    <xsd:element name="Owner" ma:index="6" ma:displayName="Owner"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ntendedAudience" ma:index="7" ma:displayName="IntendedAudience" ma:format="Dropdown" ma:internalName="IntendedAudience" ma:readOnly="false">
      <xsd:simpleType>
        <xsd:restriction base="dms:Choice">
          <xsd:enumeration value="Executive"/>
          <xsd:enumeration value="Director of"/>
          <xsd:enumeration value="Department"/>
          <xsd:enumeration value="Team"/>
          <xsd:enumeration value="Company wide"/>
          <xsd:enumeration value="Individual"/>
        </xsd:restriction>
      </xsd:simpleType>
    </xsd:element>
    <xsd:element name="Process" ma:index="8" nillable="true" ma:displayName="Process" ma:format="Dropdown" ma:internalName="Process" ma:readOnly="false">
      <xsd:simpleType>
        <xsd:restriction base="dms:Choice">
          <xsd:enumeration value="Water abstraction"/>
          <xsd:enumeration value="Water Treatment"/>
          <xsd:enumeration value="Raw Water"/>
          <xsd:enumeration value="Water Distribution"/>
          <xsd:enumeration value="Customer Service"/>
          <xsd:enumeration value="Water Quality"/>
          <xsd:enumeration value="New Works"/>
          <xsd:enumeration value="Mains Rehabilitation"/>
          <xsd:enumeration value="Mains Diversions"/>
          <xsd:enumeration value="Capital Planning"/>
          <xsd:enumeration value="Regulation"/>
          <xsd:enumeration value="Legal and Land"/>
          <xsd:enumeration value="Risk Management"/>
          <xsd:enumeration value="Asset Management"/>
          <xsd:enumeration value="Financial"/>
          <xsd:enumeration value="Business Improvement"/>
          <xsd:enumeration value="Personal Development"/>
          <xsd:enumeration value="Procure and Contracts"/>
          <xsd:enumeration value="Marketing and Public Relations"/>
          <xsd:enumeration value="Resource Management"/>
          <xsd:enumeration value="Training"/>
        </xsd:restriction>
      </xsd:simpleType>
    </xsd:element>
    <xsd:element name="RetentionPeriod" ma:index="9" nillable="true" ma:displayName="RetentionPeriod" ma:format="Dropdown" ma:internalName="RetentionPeriod" ma:readOnly="false">
      <xsd:simpleType>
        <xsd:restriction base="dms:Choice">
          <xsd:enumeration value="1 Month"/>
          <xsd:enumeration value="2 Months"/>
          <xsd:enumeration value="3 Months"/>
          <xsd:enumeration value="6 Months"/>
          <xsd:enumeration value="12 Months"/>
          <xsd:enumeration value="24 Months"/>
          <xsd:enumeration value="60 Months"/>
          <xsd:enumeration value="96 Months"/>
          <xsd:enumeration value="120 Months"/>
        </xsd:restriction>
      </xsd:simple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irectorate_x0020__x0026__x0020_Department xmlns="6163a3f1-cb97-4ee0-9fd8-411da160fd95" xsi:nil="true"/>
    <Owner xmlns="6163a3f1-cb97-4ee0-9fd8-411da160fd95">
      <UserInfo xmlns="6163a3f1-cb97-4ee0-9fd8-411da160fd95">
        <DisplayName xmlns="6163a3f1-cb97-4ee0-9fd8-411da160fd95">Sharon Ranahan</DisplayName>
        <AccountId xmlns="6163a3f1-cb97-4ee0-9fd8-411da160fd95">44</AccountId>
        <AccountType xmlns="6163a3f1-cb97-4ee0-9fd8-411da160fd95"/>
      </UserInfo>
    </Owner>
    <DocumentType xmlns="6163a3f1-cb97-4ee0-9fd8-411da160fd95" xsi:nil="true"/>
    <RetentionPeriod xmlns="6163a3f1-cb97-4ee0-9fd8-411da160fd95" xsi:nil="true"/>
    <IntendedAudience xmlns="6163a3f1-cb97-4ee0-9fd8-411da160fd95">Team</IntendedAudience>
    <Process xmlns="6163a3f1-cb97-4ee0-9fd8-411da160fd95" xsi:nil="true"/>
    <_dlc_DocId xmlns="6163a3f1-cb97-4ee0-9fd8-411da160fd95">JCEKYW7QRYF6-651146416-6444</_dlc_DocId>
    <_dlc_DocIdUrl xmlns="6163a3f1-cb97-4ee0-9fd8-411da160fd95">
      <Url>https://bristolwater.sharepoint.com/sites/DevelopmentServices/devser/_layouts/15/DocIdRedir.aspx?ID=JCEKYW7QRYF6-651146416-6444</Url>
      <Description>JCEKYW7QRYF6-651146416-6444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C2D6ED9E-CC9E-4840-B1B6-8DD462E4C4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63a3f1-cb97-4ee0-9fd8-411da160fd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0F0C59-74FF-4CDE-8F58-F733DA7281AB}">
  <ds:schemaRefs>
    <ds:schemaRef ds:uri="http://schemas.microsoft.com/office/2006/metadata/properties"/>
    <ds:schemaRef ds:uri="http://schemas.microsoft.com/office/infopath/2007/PartnerControls"/>
    <ds:schemaRef ds:uri="6163a3f1-cb97-4ee0-9fd8-411da160fd95"/>
  </ds:schemaRefs>
</ds:datastoreItem>
</file>

<file path=customXml/itemProps3.xml><?xml version="1.0" encoding="utf-8"?>
<ds:datastoreItem xmlns:ds="http://schemas.openxmlformats.org/officeDocument/2006/customXml" ds:itemID="{C242E120-E21E-4CFB-A373-CA08EC49DD59}">
  <ds:schemaRefs>
    <ds:schemaRef ds:uri="http://schemas.microsoft.com/sharepoint/v3/contenttype/forms"/>
  </ds:schemaRefs>
</ds:datastoreItem>
</file>

<file path=customXml/itemProps4.xml><?xml version="1.0" encoding="utf-8"?>
<ds:datastoreItem xmlns:ds="http://schemas.openxmlformats.org/officeDocument/2006/customXml" ds:itemID="{293A5C07-9507-4232-AD2E-A730135E3336}">
  <ds:schemaRefs>
    <ds:schemaRef ds:uri="http://schemas.microsoft.com/sharepoint/events"/>
  </ds:schemaRefs>
</ds:datastoreItem>
</file>

<file path=customXml/itemProps5.xml><?xml version="1.0" encoding="utf-8"?>
<ds:datastoreItem xmlns:ds="http://schemas.openxmlformats.org/officeDocument/2006/customXml" ds:itemID="{BA978818-A2B9-42B7-BE55-597931B7ACB6}">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Quote Summary</vt:lpstr>
      <vt:lpstr>Non-physical charges mains</vt:lpstr>
      <vt:lpstr>Non-physical charges services</vt:lpstr>
      <vt:lpstr>Mains and Services</vt:lpstr>
      <vt:lpstr>Diversions</vt:lpstr>
      <vt:lpstr>Traffic Man Costs and Permits</vt:lpstr>
      <vt:lpstr>Land Entry </vt:lpstr>
      <vt:lpstr>Exceptional Items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Larsen</dc:creator>
  <cp:keywords/>
  <dc:description/>
  <cp:lastModifiedBy>Sharon Ranahan</cp:lastModifiedBy>
  <cp:revision/>
  <dcterms:created xsi:type="dcterms:W3CDTF">2018-01-09T15:33:22Z</dcterms:created>
  <dcterms:modified xsi:type="dcterms:W3CDTF">2025-03-27T12:49:44Z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0x0101002093B7C443FAAB47AB90933970A5662E0100B61BE66A616A7E40B2CF45BFFAD64964</vt:lpwstr>
  </property>
  <property fmtid="{D5CDD505-2E9C-101B-9397-08002B2CF9AE}" pid="3" name="_dlc_DocIdItemGuid">
    <vt:lpwstr>ae35c772-f404-44c6-b5cd-76e726e379a2</vt:lpwstr>
  </property>
</Properties>
</file>